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diaz\Desktop\Asistencia Financiera 2022\Fichas técnicas 2023\Fichas técnicas área Paillaco\"/>
    </mc:Choice>
  </mc:AlternateContent>
  <bookViews>
    <workbookView xWindow="0" yWindow="0" windowWidth="20490" windowHeight="7650"/>
  </bookViews>
  <sheets>
    <sheet name="Apícola" sheetId="1" r:id="rId1"/>
  </sheets>
  <calcPr calcId="162913"/>
</workbook>
</file>

<file path=xl/calcChain.xml><?xml version="1.0" encoding="utf-8"?>
<calcChain xmlns="http://schemas.openxmlformats.org/spreadsheetml/2006/main">
  <c r="G8" i="1" l="1"/>
  <c r="G53" i="1" s="1"/>
  <c r="G17" i="1"/>
  <c r="G18" i="1"/>
  <c r="G19" i="1"/>
  <c r="G20" i="1"/>
  <c r="G36" i="1"/>
  <c r="G37" i="1"/>
  <c r="G39" i="1"/>
  <c r="G41" i="1"/>
  <c r="G46" i="1"/>
  <c r="G48" i="1"/>
  <c r="C71" i="1"/>
  <c r="G47" i="1"/>
  <c r="C68" i="1"/>
  <c r="C69" i="1"/>
  <c r="C77" i="1"/>
  <c r="D77" i="1"/>
  <c r="E77" i="1"/>
  <c r="G42" i="1" l="1"/>
  <c r="C70" i="1" s="1"/>
  <c r="G21" i="1"/>
  <c r="C67" i="1"/>
  <c r="G50" i="1" l="1"/>
  <c r="G51" i="1"/>
  <c r="C72" i="1" s="1"/>
  <c r="C73" i="1" s="1"/>
  <c r="G52" i="1" l="1"/>
  <c r="C78" i="1" s="1"/>
  <c r="D69" i="1"/>
  <c r="D70" i="1"/>
  <c r="D71" i="1"/>
  <c r="D67" i="1"/>
  <c r="D72" i="1"/>
  <c r="G54" i="1" l="1"/>
  <c r="D78" i="1"/>
  <c r="E78" i="1"/>
  <c r="D73" i="1"/>
</calcChain>
</file>

<file path=xl/sharedStrings.xml><?xml version="1.0" encoding="utf-8"?>
<sst xmlns="http://schemas.openxmlformats.org/spreadsheetml/2006/main" count="120" uniqueCount="92">
  <si>
    <t>RUBRO O CULTIVO</t>
  </si>
  <si>
    <t>APICULTURA</t>
  </si>
  <si>
    <t>RENDIMIENTO (kg/COLMENA)</t>
  </si>
  <si>
    <t>TIPO</t>
  </si>
  <si>
    <t>FECHA ESTIMADA  PRECIO VENTA</t>
  </si>
  <si>
    <t>Dic-Mar</t>
  </si>
  <si>
    <t>NIVEL TECNOLÓGICO</t>
  </si>
  <si>
    <t>MEDIO</t>
  </si>
  <si>
    <t>PRECIO ESPERADO ($/kg)</t>
  </si>
  <si>
    <t>REGIÓN</t>
  </si>
  <si>
    <t>DE LOS RIOS</t>
  </si>
  <si>
    <t>INGRESO ESPERADO, CON IVA ($)</t>
  </si>
  <si>
    <t>ÁREA</t>
  </si>
  <si>
    <t>PAILLACO</t>
  </si>
  <si>
    <t>DESTINO PRODUCCIÓN</t>
  </si>
  <si>
    <t>MERCADO LOCAL</t>
  </si>
  <si>
    <t>COMUNA/LOCALIDAD</t>
  </si>
  <si>
    <t>FECHA DE COSECHA</t>
  </si>
  <si>
    <t>FECHA PRECIO INSUMOS</t>
  </si>
  <si>
    <t>CONTINGENCIA</t>
  </si>
  <si>
    <t>HELADAS/incendios</t>
  </si>
  <si>
    <t>COSTOS DIRECTOS DE PRODUCCIÓN POR COLMENA (INCLUYE IVA)</t>
  </si>
  <si>
    <t>MANO DE OBRA</t>
  </si>
  <si>
    <t>Labores</t>
  </si>
  <si>
    <t>Unidad</t>
  </si>
  <si>
    <t>N° Jornadas</t>
  </si>
  <si>
    <t>Época</t>
  </si>
  <si>
    <t xml:space="preserve"> Precio Unitario ($) </t>
  </si>
  <si>
    <t xml:space="preserve"> Sub Total ($) </t>
  </si>
  <si>
    <t>Preparación colmena</t>
  </si>
  <si>
    <t>JH</t>
  </si>
  <si>
    <t>Jun-Ago</t>
  </si>
  <si>
    <t>Aplicación programa alimentación</t>
  </si>
  <si>
    <t>julio</t>
  </si>
  <si>
    <t>Aplicación programa sanitario</t>
  </si>
  <si>
    <t>Noviembre</t>
  </si>
  <si>
    <t>Cosecha</t>
  </si>
  <si>
    <t>Sep-Mar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</si>
  <si>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</si>
  <si>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</si>
  <si>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</si>
  <si>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</si>
  <si>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</si>
  <si>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</si>
  <si>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</si>
  <si>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</si>
  <si>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</si>
  <si>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ALIMENTACION</t>
  </si>
  <si>
    <t>Energéticos (azucar granulada-fructosa)</t>
  </si>
  <si>
    <t>Kg</t>
  </si>
  <si>
    <t>Abr-Sep</t>
  </si>
  <si>
    <t>Proteico - Aminoácidos (polen, prolotorL, levadura de cerveza y otros</t>
  </si>
  <si>
    <t>ACARICIDAS</t>
  </si>
  <si>
    <t>Bayvarol, verostop, otro)</t>
  </si>
  <si>
    <t>tira</t>
  </si>
  <si>
    <t>Primavera-otoño</t>
  </si>
  <si>
    <t>FUNGICIDA</t>
  </si>
  <si>
    <t>Fumagilina</t>
  </si>
  <si>
    <t>gr</t>
  </si>
  <si>
    <t>Primavera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</si>
  <si>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</si>
  <si>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</si>
  <si>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</si>
  <si>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</si>
  <si>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</si>
  <si>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</si>
  <si>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</si>
  <si>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</si>
  <si>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</si>
  <si>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</si>
  <si>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</si>
  <si>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</si>
  <si>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</si>
  <si>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</si>
  <si>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</si>
  <si>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</si>
  <si>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costo de la mano de obra incluye impuestos e  imposiciones</t>
  </si>
  <si>
    <t>PAILLACO - LOS LAGOS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</si>
  <si>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</si>
  <si>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</si>
  <si>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</si>
  <si>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</si>
  <si>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</si>
  <si>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</si>
  <si>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</si>
  <si>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</si>
  <si>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</si>
  <si>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(Kg/colmena)</t>
  </si>
  <si>
    <t>Costo unitario ($/Kg)</t>
  </si>
  <si>
    <t>(*): Este valor representa el valor mìnimo de venta del producto</t>
  </si>
  <si>
    <t>MIEL MULTIFLORAL</t>
  </si>
  <si>
    <t>ESCENARIOS COSTO UNITARIO  ($Kg/colmena)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</si>
</sst>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_-;\-* #,##0.00_-;_-* &quot;-&quot;??_-;_-@_-"/>
    <numFmt numFmtId="167" formatCode="_-* #,##0_-;\-* #,##0_-;_-* &quot;-&quot;??_-;_-@_-"/>
    <numFmt numFmtId="168" formatCode="&quot; &quot;* #,##0&quot;   &quot;;&quot;-&quot;* #,##0&quot;   &quot;;&quot; &quot;* &quot;-&quot;??&quot;   &quot;"/>
    <numFmt numFmtId="169" formatCode="&quot; &quot;* #,##0&quot; &quot;;&quot; &quot;* &quot;-&quot;#,##0&quot; &quot;;&quot; &quot;* &quot;- &quot;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7"/>
      <color indexed="8"/>
      <name val="Calibri"/>
      <family val="2"/>
    </font>
    <font>
      <b/>
      <i/>
      <sz val="7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b/>
      <i/>
      <sz val="9"/>
      <color indexed="9"/>
      <name val="Calibri"/>
      <family val="2"/>
    </font>
    <font>
      <b/>
      <sz val="7"/>
      <color indexed="9"/>
      <name val="Calibri"/>
      <family val="2"/>
    </font>
    <font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91C"/>
        <bgColor indexed="64"/>
      </patternFill>
    </fill>
    <fill>
      <patternFill patternType="solid">
        <fgColor rgb="FF4CB3B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10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" fillId="0" borderId="0" applyNumberFormat="0" applyFill="0" applyBorder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4" fontId="2" fillId="0" borderId="0" xfId="0" applyNumberFormat="1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7" fontId="2" fillId="0" borderId="1" xfId="1" applyNumberFormat="1" applyFont="1" applyBorder="1" applyAlignment="1">
      <alignment vertical="center"/>
    </xf>
    <xf numFmtId="167" fontId="2" fillId="0" borderId="0" xfId="1" applyNumberFormat="1" applyFont="1" applyBorder="1" applyAlignment="1">
      <alignment vertical="center"/>
    </xf>
    <xf numFmtId="167" fontId="2" fillId="0" borderId="0" xfId="1" applyNumberFormat="1" applyFont="1" applyFill="1" applyBorder="1" applyAlignment="1">
      <alignment vertical="center"/>
    </xf>
    <xf numFmtId="167" fontId="10" fillId="2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67" fontId="10" fillId="0" borderId="3" xfId="1" applyNumberFormat="1" applyFont="1" applyFill="1" applyBorder="1" applyAlignment="1">
      <alignment horizontal="center" vertical="center" wrapText="1"/>
    </xf>
    <xf numFmtId="167" fontId="10" fillId="0" borderId="4" xfId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167" fontId="2" fillId="0" borderId="6" xfId="1" applyNumberFormat="1" applyFont="1" applyBorder="1" applyAlignment="1">
      <alignment vertical="center"/>
    </xf>
    <xf numFmtId="0" fontId="2" fillId="0" borderId="5" xfId="0" applyFont="1" applyBorder="1" applyAlignment="1">
      <alignment horizontal="justify"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3" borderId="0" xfId="5" applyFont="1" applyFill="1" applyBorder="1" applyAlignment="1"/>
    <xf numFmtId="0" fontId="9" fillId="3" borderId="0" xfId="5" applyFont="1" applyFill="1" applyBorder="1" applyAlignment="1">
      <alignment vertical="center"/>
    </xf>
    <xf numFmtId="168" fontId="11" fillId="3" borderId="0" xfId="5" applyNumberFormat="1" applyFont="1" applyFill="1" applyBorder="1" applyAlignment="1">
      <alignment vertical="center"/>
    </xf>
    <xf numFmtId="0" fontId="1" fillId="0" borderId="0" xfId="5" applyNumberFormat="1" applyFont="1" applyAlignment="1"/>
    <xf numFmtId="0" fontId="1" fillId="0" borderId="0" xfId="5" applyNumberFormat="1" applyFont="1" applyBorder="1" applyAlignment="1"/>
    <xf numFmtId="0" fontId="1" fillId="3" borderId="0" xfId="5" applyFont="1" applyFill="1" applyBorder="1" applyAlignment="1">
      <alignment vertical="center"/>
    </xf>
    <xf numFmtId="0" fontId="2" fillId="3" borderId="0" xfId="5" applyFont="1" applyFill="1" applyBorder="1" applyAlignment="1"/>
    <xf numFmtId="0" fontId="1" fillId="3" borderId="8" xfId="5" applyFont="1" applyFill="1" applyBorder="1" applyAlignment="1"/>
    <xf numFmtId="0" fontId="2" fillId="3" borderId="0" xfId="5" applyFont="1" applyFill="1" applyBorder="1" applyAlignment="1">
      <alignment vertical="center"/>
    </xf>
    <xf numFmtId="0" fontId="2" fillId="4" borderId="9" xfId="5" applyFont="1" applyFill="1" applyBorder="1" applyAlignment="1"/>
    <xf numFmtId="0" fontId="2" fillId="0" borderId="0" xfId="5" applyFont="1" applyFill="1" applyBorder="1" applyAlignment="1"/>
    <xf numFmtId="49" fontId="12" fillId="5" borderId="10" xfId="5" applyNumberFormat="1" applyFont="1" applyFill="1" applyBorder="1" applyAlignment="1">
      <alignment vertical="center"/>
    </xf>
    <xf numFmtId="49" fontId="12" fillId="5" borderId="11" xfId="5" applyNumberFormat="1" applyFont="1" applyFill="1" applyBorder="1" applyAlignment="1">
      <alignment vertical="center"/>
    </xf>
    <xf numFmtId="49" fontId="2" fillId="5" borderId="12" xfId="5" applyNumberFormat="1" applyFont="1" applyFill="1" applyBorder="1" applyAlignment="1"/>
    <xf numFmtId="49" fontId="12" fillId="3" borderId="13" xfId="5" applyNumberFormat="1" applyFont="1" applyFill="1" applyBorder="1" applyAlignment="1">
      <alignment vertical="center"/>
    </xf>
    <xf numFmtId="3" fontId="12" fillId="3" borderId="14" xfId="5" applyNumberFormat="1" applyFont="1" applyFill="1" applyBorder="1" applyAlignment="1">
      <alignment vertical="center"/>
    </xf>
    <xf numFmtId="9" fontId="2" fillId="3" borderId="15" xfId="5" applyNumberFormat="1" applyFont="1" applyFill="1" applyBorder="1" applyAlignment="1"/>
    <xf numFmtId="169" fontId="12" fillId="3" borderId="14" xfId="5" applyNumberFormat="1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49" fontId="12" fillId="5" borderId="16" xfId="5" applyNumberFormat="1" applyFont="1" applyFill="1" applyBorder="1" applyAlignment="1">
      <alignment vertical="center"/>
    </xf>
    <xf numFmtId="169" fontId="12" fillId="5" borderId="17" xfId="5" applyNumberFormat="1" applyFont="1" applyFill="1" applyBorder="1" applyAlignment="1">
      <alignment vertical="center"/>
    </xf>
    <xf numFmtId="9" fontId="12" fillId="5" borderId="18" xfId="5" applyNumberFormat="1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9" fillId="4" borderId="19" xfId="5" applyFont="1" applyFill="1" applyBorder="1" applyAlignment="1">
      <alignment vertical="center"/>
    </xf>
    <xf numFmtId="49" fontId="12" fillId="5" borderId="20" xfId="5" applyNumberFormat="1" applyFont="1" applyFill="1" applyBorder="1" applyAlignment="1">
      <alignment vertical="center"/>
    </xf>
    <xf numFmtId="0" fontId="12" fillId="5" borderId="21" xfId="5" applyNumberFormat="1" applyFont="1" applyFill="1" applyBorder="1" applyAlignment="1">
      <alignment horizontal="center" vertical="center"/>
    </xf>
    <xf numFmtId="0" fontId="12" fillId="5" borderId="22" xfId="5" applyNumberFormat="1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vertical="center"/>
    </xf>
    <xf numFmtId="168" fontId="14" fillId="3" borderId="0" xfId="5" applyNumberFormat="1" applyFont="1" applyFill="1" applyBorder="1" applyAlignment="1">
      <alignment vertical="center"/>
    </xf>
    <xf numFmtId="49" fontId="12" fillId="5" borderId="23" xfId="5" applyNumberFormat="1" applyFont="1" applyFill="1" applyBorder="1" applyAlignment="1">
      <alignment vertical="center"/>
    </xf>
    <xf numFmtId="3" fontId="12" fillId="5" borderId="24" xfId="5" applyNumberFormat="1" applyFont="1" applyFill="1" applyBorder="1" applyAlignment="1">
      <alignment horizontal="center" vertical="center"/>
    </xf>
    <xf numFmtId="3" fontId="12" fillId="5" borderId="25" xfId="5" applyNumberFormat="1" applyFont="1" applyFill="1" applyBorder="1" applyAlignment="1">
      <alignment horizontal="center" vertical="center"/>
    </xf>
    <xf numFmtId="49" fontId="2" fillId="3" borderId="0" xfId="5" applyNumberFormat="1" applyFont="1" applyFill="1" applyBorder="1" applyAlignment="1">
      <alignment vertical="center"/>
    </xf>
    <xf numFmtId="167" fontId="12" fillId="3" borderId="14" xfId="5" applyNumberFormat="1" applyFont="1" applyFill="1" applyBorder="1" applyAlignment="1">
      <alignment vertical="center"/>
    </xf>
    <xf numFmtId="0" fontId="9" fillId="6" borderId="26" xfId="0" applyFont="1" applyFill="1" applyBorder="1" applyAlignment="1">
      <alignment vertical="center"/>
    </xf>
    <xf numFmtId="0" fontId="9" fillId="6" borderId="27" xfId="0" applyFont="1" applyFill="1" applyBorder="1" applyAlignment="1">
      <alignment vertical="center"/>
    </xf>
    <xf numFmtId="0" fontId="10" fillId="6" borderId="28" xfId="0" applyFont="1" applyFill="1" applyBorder="1" applyAlignment="1">
      <alignment horizontal="center" vertical="center"/>
    </xf>
    <xf numFmtId="167" fontId="10" fillId="6" borderId="28" xfId="1" applyNumberFormat="1" applyFont="1" applyFill="1" applyBorder="1" applyAlignment="1">
      <alignment vertical="center"/>
    </xf>
    <xf numFmtId="167" fontId="10" fillId="6" borderId="29" xfId="1" applyNumberFormat="1" applyFont="1" applyFill="1" applyBorder="1" applyAlignment="1">
      <alignment vertical="center"/>
    </xf>
    <xf numFmtId="0" fontId="9" fillId="6" borderId="28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0" fontId="10" fillId="7" borderId="30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7" fontId="10" fillId="7" borderId="1" xfId="1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vertical="center"/>
    </xf>
    <xf numFmtId="0" fontId="10" fillId="7" borderId="1" xfId="0" applyFont="1" applyFill="1" applyBorder="1" applyAlignment="1">
      <alignment horizontal="center" vertical="center"/>
    </xf>
    <xf numFmtId="167" fontId="10" fillId="7" borderId="1" xfId="1" applyNumberFormat="1" applyFont="1" applyFill="1" applyBorder="1" applyAlignment="1">
      <alignment vertical="center"/>
    </xf>
    <xf numFmtId="0" fontId="10" fillId="7" borderId="30" xfId="0" applyFont="1" applyFill="1" applyBorder="1" applyAlignment="1">
      <alignment horizontal="center" vertical="center"/>
    </xf>
    <xf numFmtId="167" fontId="10" fillId="7" borderId="1" xfId="1" applyNumberFormat="1" applyFont="1" applyFill="1" applyBorder="1" applyAlignment="1">
      <alignment horizontal="center" vertical="center"/>
    </xf>
    <xf numFmtId="0" fontId="10" fillId="7" borderId="31" xfId="0" applyFont="1" applyFill="1" applyBorder="1" applyAlignment="1">
      <alignment horizontal="center" vertical="center" wrapText="1"/>
    </xf>
    <xf numFmtId="0" fontId="9" fillId="7" borderId="32" xfId="0" applyFont="1" applyFill="1" applyBorder="1" applyAlignment="1">
      <alignment horizontal="center" vertical="center" wrapText="1"/>
    </xf>
    <xf numFmtId="0" fontId="10" fillId="7" borderId="32" xfId="0" applyFont="1" applyFill="1" applyBorder="1" applyAlignment="1">
      <alignment horizontal="center" vertical="center" wrapText="1"/>
    </xf>
    <xf numFmtId="167" fontId="10" fillId="7" borderId="32" xfId="1" applyNumberFormat="1" applyFont="1" applyFill="1" applyBorder="1" applyAlignment="1">
      <alignment horizontal="center" vertical="center" wrapText="1"/>
    </xf>
    <xf numFmtId="0" fontId="10" fillId="7" borderId="30" xfId="0" applyFont="1" applyFill="1" applyBorder="1" applyAlignment="1">
      <alignment vertical="center"/>
    </xf>
    <xf numFmtId="167" fontId="10" fillId="7" borderId="30" xfId="1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vertical="center"/>
    </xf>
    <xf numFmtId="0" fontId="10" fillId="7" borderId="28" xfId="0" applyFont="1" applyFill="1" applyBorder="1" applyAlignment="1">
      <alignment horizontal="center" vertical="center"/>
    </xf>
    <xf numFmtId="167" fontId="10" fillId="7" borderId="28" xfId="1" applyNumberFormat="1" applyFont="1" applyFill="1" applyBorder="1" applyAlignment="1">
      <alignment vertical="center"/>
    </xf>
    <xf numFmtId="167" fontId="10" fillId="7" borderId="29" xfId="1" applyNumberFormat="1" applyFont="1" applyFill="1" applyBorder="1" applyAlignment="1">
      <alignment vertical="center"/>
    </xf>
    <xf numFmtId="0" fontId="9" fillId="7" borderId="28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7" fontId="2" fillId="8" borderId="1" xfId="1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3" fontId="2" fillId="8" borderId="1" xfId="0" applyNumberFormat="1" applyFont="1" applyFill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/>
    </xf>
    <xf numFmtId="0" fontId="2" fillId="8" borderId="33" xfId="0" applyFont="1" applyFill="1" applyBorder="1" applyAlignment="1">
      <alignment vertical="center"/>
    </xf>
    <xf numFmtId="0" fontId="2" fillId="8" borderId="34" xfId="0" applyFont="1" applyFill="1" applyBorder="1" applyAlignment="1">
      <alignment horizontal="center" vertical="center"/>
    </xf>
    <xf numFmtId="167" fontId="2" fillId="8" borderId="34" xfId="1" applyNumberFormat="1" applyFont="1" applyFill="1" applyBorder="1" applyAlignment="1">
      <alignment vertical="center"/>
    </xf>
    <xf numFmtId="167" fontId="2" fillId="8" borderId="35" xfId="1" applyNumberFormat="1" applyFont="1" applyFill="1" applyBorder="1" applyAlignment="1">
      <alignment vertical="center"/>
    </xf>
    <xf numFmtId="167" fontId="2" fillId="8" borderId="0" xfId="0" applyNumberFormat="1" applyFont="1" applyFill="1" applyAlignment="1">
      <alignment vertical="center"/>
    </xf>
    <xf numFmtId="167" fontId="2" fillId="0" borderId="0" xfId="0" applyNumberFormat="1" applyFont="1" applyAlignment="1">
      <alignment vertical="center"/>
    </xf>
    <xf numFmtId="49" fontId="15" fillId="4" borderId="36" xfId="5" applyNumberFormat="1" applyFont="1" applyFill="1" applyBorder="1" applyAlignment="1">
      <alignment vertical="center"/>
    </xf>
    <xf numFmtId="0" fontId="15" fillId="4" borderId="37" xfId="5" applyFont="1" applyFill="1" applyBorder="1" applyAlignment="1">
      <alignment vertical="center"/>
    </xf>
    <xf numFmtId="49" fontId="15" fillId="4" borderId="38" xfId="5" applyNumberFormat="1" applyFont="1" applyFill="1" applyBorder="1" applyAlignment="1">
      <alignment horizontal="center" vertical="center"/>
    </xf>
    <xf numFmtId="49" fontId="15" fillId="4" borderId="39" xfId="5" applyNumberFormat="1" applyFont="1" applyFill="1" applyBorder="1" applyAlignment="1">
      <alignment horizontal="center" vertical="center"/>
    </xf>
    <xf numFmtId="49" fontId="15" fillId="4" borderId="40" xfId="5" applyNumberFormat="1" applyFont="1" applyFill="1" applyBorder="1" applyAlignment="1">
      <alignment horizontal="center" vertical="center"/>
    </xf>
    <xf numFmtId="0" fontId="8" fillId="7" borderId="27" xfId="0" applyFont="1" applyFill="1" applyBorder="1" applyAlignment="1">
      <alignment horizontal="center" vertical="center"/>
    </xf>
    <xf numFmtId="0" fontId="8" fillId="7" borderId="28" xfId="0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vertical="center" wrapText="1"/>
    </xf>
    <xf numFmtId="0" fontId="2" fillId="8" borderId="29" xfId="0" applyFont="1" applyFill="1" applyBorder="1" applyAlignment="1">
      <alignment vertical="center" wrapText="1"/>
    </xf>
    <xf numFmtId="0" fontId="2" fillId="0" borderId="27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7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3" fontId="12" fillId="5" borderId="21" xfId="5" applyNumberFormat="1" applyFont="1" applyFill="1" applyBorder="1" applyAlignment="1">
      <alignment horizontal="center" vertical="center"/>
    </xf>
  </cellXfs>
  <cellStyles count="9">
    <cellStyle name="Millares" xfId="1" builtinId="3"/>
    <cellStyle name="Millares 2" xfId="2"/>
    <cellStyle name="Moneda 2" xfId="3"/>
    <cellStyle name="Normal" xfId="0" builtinId="0"/>
    <cellStyle name="Normal 2" xfId="4"/>
    <cellStyle name="Normal 3" xfId="5"/>
    <cellStyle name="Normal 4" xfId="6"/>
    <cellStyle name="Normal 4 2" xfId="7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0</xdr:rowOff>
    </xdr:from>
    <xdr:to>
      <xdr:col>7</xdr:col>
      <xdr:colOff>5373</xdr:colOff>
      <xdr:row>4</xdr:row>
      <xdr:rowOff>25400</xdr:rowOff>
    </xdr:to>
    <xdr:pic>
      <xdr:nvPicPr>
        <xdr:cNvPr id="1044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0"/>
          <a:ext cx="600075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79"/>
  <sheetViews>
    <sheetView tabSelected="1" topLeftCell="A2" zoomScale="130" zoomScaleNormal="130" workbookViewId="0">
      <selection activeCell="F73" sqref="F73"/>
    </sheetView>
  </sheetViews>
  <sheetFormatPr baseColWidth="10" defaultColWidth="11.42578125" defaultRowHeight="15" customHeight="1" x14ac:dyDescent="0.25"/>
  <cols>
    <col min="1" max="1" width="3.140625" style="2" customWidth="1"/>
    <col min="2" max="2" width="24.7109375" style="2" customWidth="1"/>
    <col min="3" max="4" width="11.42578125" style="2"/>
    <col min="5" max="5" width="12.42578125" style="2" customWidth="1"/>
    <col min="6" max="6" width="12.85546875" style="2" customWidth="1"/>
    <col min="7" max="7" width="13" style="2" customWidth="1"/>
    <col min="8" max="16384" width="11.42578125" style="2"/>
  </cols>
  <sheetData>
    <row r="4" spans="2:9" ht="15" customHeight="1" x14ac:dyDescent="0.25">
      <c r="E4" s="10"/>
    </row>
    <row r="5" spans="2:9" ht="15" customHeight="1" x14ac:dyDescent="0.25">
      <c r="B5" s="75" t="s">
        <v>0</v>
      </c>
      <c r="C5" s="24" t="s">
        <v>1</v>
      </c>
      <c r="E5" s="120" t="s">
        <v>2</v>
      </c>
      <c r="F5" s="120"/>
      <c r="G5" s="13">
        <v>20</v>
      </c>
    </row>
    <row r="6" spans="2:9" ht="22.5" customHeight="1" x14ac:dyDescent="0.25">
      <c r="B6" s="22" t="s">
        <v>3</v>
      </c>
      <c r="C6" s="23" t="s">
        <v>90</v>
      </c>
      <c r="E6" s="121" t="s">
        <v>4</v>
      </c>
      <c r="F6" s="121"/>
      <c r="G6" s="13" t="s">
        <v>5</v>
      </c>
      <c r="H6" s="99"/>
      <c r="I6" s="99"/>
    </row>
    <row r="7" spans="2:9" ht="15" customHeight="1" x14ac:dyDescent="0.25">
      <c r="B7" s="22" t="s">
        <v>6</v>
      </c>
      <c r="C7" s="12" t="s">
        <v>7</v>
      </c>
      <c r="E7" s="122" t="s">
        <v>8</v>
      </c>
      <c r="F7" s="122"/>
      <c r="G7" s="100">
        <v>5000</v>
      </c>
      <c r="H7" s="99"/>
      <c r="I7" s="99"/>
    </row>
    <row r="8" spans="2:9" ht="15" customHeight="1" x14ac:dyDescent="0.25">
      <c r="B8" s="22" t="s">
        <v>9</v>
      </c>
      <c r="C8" s="12" t="s">
        <v>10</v>
      </c>
      <c r="E8" s="116" t="s">
        <v>11</v>
      </c>
      <c r="F8" s="117"/>
      <c r="G8" s="100">
        <f>G5*G7</f>
        <v>100000</v>
      </c>
      <c r="H8" s="99"/>
      <c r="I8" s="99"/>
    </row>
    <row r="9" spans="2:9" ht="22.5" customHeight="1" x14ac:dyDescent="0.25">
      <c r="B9" s="22" t="s">
        <v>12</v>
      </c>
      <c r="C9" s="24" t="s">
        <v>13</v>
      </c>
      <c r="E9" s="123" t="s">
        <v>14</v>
      </c>
      <c r="F9" s="124"/>
      <c r="G9" s="23" t="s">
        <v>15</v>
      </c>
      <c r="H9" s="99"/>
      <c r="I9" s="99"/>
    </row>
    <row r="10" spans="2:9" ht="32.25" customHeight="1" x14ac:dyDescent="0.25">
      <c r="B10" s="22" t="s">
        <v>16</v>
      </c>
      <c r="C10" s="23" t="s">
        <v>77</v>
      </c>
      <c r="E10" s="123" t="s">
        <v>17</v>
      </c>
      <c r="F10" s="124"/>
      <c r="G10" s="12" t="s">
        <v>5</v>
      </c>
    </row>
    <row r="11" spans="2:9" ht="21" customHeight="1" x14ac:dyDescent="0.25">
      <c r="B11" s="22" t="s">
        <v>18</v>
      </c>
      <c r="C11" s="101">
        <v>45013</v>
      </c>
      <c r="E11" s="118" t="s">
        <v>19</v>
      </c>
      <c r="F11" s="119"/>
      <c r="G11" s="23" t="s">
        <v>20</v>
      </c>
    </row>
    <row r="12" spans="2:9" ht="15" customHeight="1" x14ac:dyDescent="0.25">
      <c r="B12" s="1"/>
      <c r="C12" s="14"/>
      <c r="E12" s="3"/>
      <c r="F12" s="3"/>
      <c r="G12" s="3"/>
    </row>
    <row r="13" spans="2:9" ht="15" customHeight="1" x14ac:dyDescent="0.25">
      <c r="B13" s="113" t="s">
        <v>21</v>
      </c>
      <c r="C13" s="114"/>
      <c r="D13" s="114"/>
      <c r="E13" s="114"/>
      <c r="F13" s="114"/>
      <c r="G13" s="115"/>
    </row>
    <row r="14" spans="2:9" ht="15" customHeight="1" thickBot="1" x14ac:dyDescent="0.3">
      <c r="C14" s="4"/>
      <c r="D14" s="4"/>
      <c r="E14" s="5"/>
      <c r="F14" s="6"/>
    </row>
    <row r="15" spans="2:9" ht="15" customHeight="1" thickBot="1" x14ac:dyDescent="0.3">
      <c r="B15" s="69" t="s">
        <v>22</v>
      </c>
      <c r="C15" s="3"/>
      <c r="D15" s="3"/>
      <c r="E15" s="3"/>
      <c r="F15" s="3"/>
      <c r="G15" s="3"/>
    </row>
    <row r="16" spans="2:9" ht="15" customHeight="1" x14ac:dyDescent="0.25">
      <c r="B16" s="76" t="s">
        <v>23</v>
      </c>
      <c r="C16" s="77" t="s">
        <v>24</v>
      </c>
      <c r="D16" s="77" t="s">
        <v>25</v>
      </c>
      <c r="E16" s="77" t="s">
        <v>26</v>
      </c>
      <c r="F16" s="78" t="s">
        <v>27</v>
      </c>
      <c r="G16" s="78" t="s">
        <v>28</v>
      </c>
    </row>
    <row r="17" spans="2:9" ht="15" customHeight="1" x14ac:dyDescent="0.25">
      <c r="B17" s="96" t="s">
        <v>29</v>
      </c>
      <c r="C17" s="97" t="s">
        <v>30</v>
      </c>
      <c r="D17" s="97">
        <v>0.3</v>
      </c>
      <c r="E17" s="97" t="s">
        <v>31</v>
      </c>
      <c r="F17" s="98">
        <v>17956</v>
      </c>
      <c r="G17" s="98">
        <f>+D17*F17</f>
        <v>5386.8</v>
      </c>
      <c r="H17" s="106"/>
      <c r="I17" s="107"/>
    </row>
    <row r="18" spans="2:9" ht="15" customHeight="1" x14ac:dyDescent="0.25">
      <c r="B18" s="96" t="s">
        <v>32</v>
      </c>
      <c r="C18" s="97" t="s">
        <v>30</v>
      </c>
      <c r="D18" s="97">
        <v>0.2</v>
      </c>
      <c r="E18" s="97" t="s">
        <v>33</v>
      </c>
      <c r="F18" s="98">
        <v>17956</v>
      </c>
      <c r="G18" s="98">
        <f>+D18*F18</f>
        <v>3591.2000000000003</v>
      </c>
      <c r="H18" s="106"/>
      <c r="I18" s="107"/>
    </row>
    <row r="19" spans="2:9" ht="15" customHeight="1" x14ac:dyDescent="0.25">
      <c r="B19" s="96" t="s">
        <v>34</v>
      </c>
      <c r="C19" s="97" t="s">
        <v>30</v>
      </c>
      <c r="D19" s="97">
        <v>0.1</v>
      </c>
      <c r="E19" s="97" t="s">
        <v>35</v>
      </c>
      <c r="F19" s="98">
        <v>17956</v>
      </c>
      <c r="G19" s="98">
        <f>+D19*F19</f>
        <v>1795.6000000000001</v>
      </c>
      <c r="H19" s="106"/>
      <c r="I19" s="107"/>
    </row>
    <row r="20" spans="2:9" ht="15" customHeight="1" x14ac:dyDescent="0.25">
      <c r="B20" s="96" t="s">
        <v>36</v>
      </c>
      <c r="C20" s="97" t="s">
        <v>30</v>
      </c>
      <c r="D20" s="97">
        <v>0.1</v>
      </c>
      <c r="E20" s="97" t="s">
        <v>37</v>
      </c>
      <c r="F20" s="98">
        <v>17956</v>
      </c>
      <c r="G20" s="98">
        <f>+D20*F20</f>
        <v>1795.6000000000001</v>
      </c>
      <c r="H20" s="106"/>
      <c r="I20" s="107"/>
    </row>
    <row r="21" spans="2:9" ht="15" customHeight="1" x14ac:dyDescent="0.25">
      <c r="B21" s="79" t="s">
        <v>38</v>
      </c>
      <c r="C21" s="80"/>
      <c r="D21" s="80"/>
      <c r="E21" s="80"/>
      <c r="F21" s="81"/>
      <c r="G21" s="81">
        <f>SUM(G17:G20)</f>
        <v>12569.2</v>
      </c>
    </row>
    <row r="22" spans="2:9" ht="15" customHeight="1" thickBot="1" x14ac:dyDescent="0.3">
      <c r="B22" s="3"/>
      <c r="C22" s="17"/>
      <c r="D22" s="17"/>
      <c r="E22" s="17"/>
      <c r="F22" s="19"/>
      <c r="G22" s="19"/>
    </row>
    <row r="23" spans="2:9" ht="15" customHeight="1" thickBot="1" x14ac:dyDescent="0.3">
      <c r="B23" s="69" t="s">
        <v>39</v>
      </c>
      <c r="C23" s="17"/>
      <c r="D23" s="17"/>
      <c r="E23" s="17"/>
      <c r="F23" s="19"/>
      <c r="G23" s="19"/>
    </row>
    <row r="24" spans="2:9" ht="15" customHeight="1" x14ac:dyDescent="0.25">
      <c r="B24" s="82" t="s">
        <v>23</v>
      </c>
      <c r="C24" s="77" t="s">
        <v>24</v>
      </c>
      <c r="D24" s="77" t="s">
        <v>25</v>
      </c>
      <c r="E24" s="80" t="s">
        <v>26</v>
      </c>
      <c r="F24" s="78" t="s">
        <v>27</v>
      </c>
      <c r="G24" s="83" t="s">
        <v>28</v>
      </c>
    </row>
    <row r="25" spans="2:9" ht="15" customHeight="1" x14ac:dyDescent="0.25">
      <c r="B25" s="11"/>
      <c r="C25" s="12"/>
      <c r="D25" s="12"/>
      <c r="E25" s="12"/>
      <c r="F25" s="18"/>
      <c r="G25" s="18"/>
    </row>
    <row r="26" spans="2:9" ht="15" customHeight="1" x14ac:dyDescent="0.25">
      <c r="B26" s="79" t="s">
        <v>40</v>
      </c>
      <c r="C26" s="80"/>
      <c r="D26" s="80"/>
      <c r="E26" s="80"/>
      <c r="F26" s="81"/>
      <c r="G26" s="81">
        <v>0</v>
      </c>
    </row>
    <row r="27" spans="2:9" ht="15" customHeight="1" thickBot="1" x14ac:dyDescent="0.3">
      <c r="B27" s="3"/>
      <c r="C27" s="17"/>
      <c r="D27" s="17"/>
      <c r="E27" s="17"/>
      <c r="F27" s="19"/>
      <c r="G27" s="19"/>
    </row>
    <row r="28" spans="2:9" ht="15" customHeight="1" thickBot="1" x14ac:dyDescent="0.3">
      <c r="B28" s="69" t="s">
        <v>41</v>
      </c>
      <c r="C28" s="17"/>
      <c r="D28" s="17"/>
      <c r="E28" s="17"/>
      <c r="F28" s="19"/>
      <c r="G28" s="19"/>
    </row>
    <row r="29" spans="2:9" ht="15" customHeight="1" x14ac:dyDescent="0.25">
      <c r="B29" s="82" t="s">
        <v>23</v>
      </c>
      <c r="C29" s="80" t="s">
        <v>24</v>
      </c>
      <c r="D29" s="80" t="s">
        <v>25</v>
      </c>
      <c r="E29" s="80" t="s">
        <v>26</v>
      </c>
      <c r="F29" s="78" t="s">
        <v>27</v>
      </c>
      <c r="G29" s="83" t="s">
        <v>28</v>
      </c>
    </row>
    <row r="30" spans="2:9" ht="15" customHeight="1" x14ac:dyDescent="0.25">
      <c r="B30" s="11"/>
      <c r="C30" s="12"/>
      <c r="D30" s="12"/>
      <c r="E30" s="12"/>
      <c r="F30" s="18"/>
      <c r="G30" s="18"/>
    </row>
    <row r="31" spans="2:9" ht="15" customHeight="1" x14ac:dyDescent="0.25">
      <c r="B31" s="79" t="s">
        <v>42</v>
      </c>
      <c r="C31" s="80"/>
      <c r="D31" s="80"/>
      <c r="E31" s="80"/>
      <c r="F31" s="81"/>
      <c r="G31" s="81"/>
    </row>
    <row r="32" spans="2:9" ht="15" customHeight="1" thickBot="1" x14ac:dyDescent="0.3">
      <c r="B32" s="3"/>
      <c r="C32" s="17"/>
      <c r="D32" s="17"/>
      <c r="E32" s="17"/>
      <c r="F32" s="19"/>
      <c r="G32" s="19"/>
    </row>
    <row r="33" spans="2:9" ht="15" customHeight="1" thickBot="1" x14ac:dyDescent="0.3">
      <c r="B33" s="69" t="s">
        <v>43</v>
      </c>
      <c r="C33" s="17"/>
      <c r="D33" s="17"/>
      <c r="E33" s="17"/>
      <c r="F33" s="19"/>
      <c r="G33" s="19"/>
    </row>
    <row r="34" spans="2:9" ht="15" customHeight="1" x14ac:dyDescent="0.25">
      <c r="B34" s="84" t="s">
        <v>44</v>
      </c>
      <c r="C34" s="85" t="s">
        <v>45</v>
      </c>
      <c r="D34" s="85" t="s">
        <v>46</v>
      </c>
      <c r="E34" s="86" t="s">
        <v>26</v>
      </c>
      <c r="F34" s="87" t="s">
        <v>27</v>
      </c>
      <c r="G34" s="87" t="s">
        <v>28</v>
      </c>
    </row>
    <row r="35" spans="2:9" ht="15" customHeight="1" x14ac:dyDescent="0.25">
      <c r="B35" s="25" t="s">
        <v>47</v>
      </c>
      <c r="C35" s="26"/>
      <c r="D35" s="26"/>
      <c r="E35" s="27"/>
      <c r="F35" s="28"/>
      <c r="G35" s="29"/>
    </row>
    <row r="36" spans="2:9" ht="15" customHeight="1" x14ac:dyDescent="0.25">
      <c r="B36" s="30" t="s">
        <v>48</v>
      </c>
      <c r="C36" s="12" t="s">
        <v>49</v>
      </c>
      <c r="D36" s="12">
        <v>6</v>
      </c>
      <c r="E36" s="12" t="s">
        <v>50</v>
      </c>
      <c r="F36" s="18">
        <v>1220</v>
      </c>
      <c r="G36" s="31">
        <f>D36*F36</f>
        <v>7320</v>
      </c>
      <c r="H36" s="107"/>
      <c r="I36" s="107"/>
    </row>
    <row r="37" spans="2:9" ht="18" x14ac:dyDescent="0.25">
      <c r="B37" s="32" t="s">
        <v>51</v>
      </c>
      <c r="C37" s="12" t="s">
        <v>24</v>
      </c>
      <c r="D37" s="12">
        <v>6</v>
      </c>
      <c r="E37" s="12" t="s">
        <v>50</v>
      </c>
      <c r="F37" s="18">
        <v>4360</v>
      </c>
      <c r="G37" s="31">
        <f>D37*F37</f>
        <v>26160</v>
      </c>
      <c r="H37" s="107"/>
      <c r="I37" s="107"/>
    </row>
    <row r="38" spans="2:9" ht="9" x14ac:dyDescent="0.25">
      <c r="B38" s="33" t="s">
        <v>52</v>
      </c>
      <c r="C38" s="12"/>
      <c r="D38" s="12"/>
      <c r="E38" s="12"/>
      <c r="F38" s="18">
        <v>0</v>
      </c>
      <c r="G38" s="31"/>
      <c r="H38" s="107"/>
      <c r="I38" s="107"/>
    </row>
    <row r="39" spans="2:9" ht="15" customHeight="1" x14ac:dyDescent="0.25">
      <c r="B39" s="30" t="s">
        <v>53</v>
      </c>
      <c r="C39" s="12" t="s">
        <v>54</v>
      </c>
      <c r="D39" s="12">
        <v>4</v>
      </c>
      <c r="E39" s="12" t="s">
        <v>55</v>
      </c>
      <c r="F39" s="18">
        <v>5950</v>
      </c>
      <c r="G39" s="31">
        <f>D39*F39</f>
        <v>23800</v>
      </c>
      <c r="H39" s="107"/>
      <c r="I39" s="107"/>
    </row>
    <row r="40" spans="2:9" ht="15" customHeight="1" x14ac:dyDescent="0.25">
      <c r="B40" s="34" t="s">
        <v>56</v>
      </c>
      <c r="C40" s="12"/>
      <c r="D40" s="12"/>
      <c r="E40" s="12"/>
      <c r="F40" s="18">
        <v>0</v>
      </c>
      <c r="G40" s="31"/>
      <c r="H40" s="107"/>
      <c r="I40" s="107"/>
    </row>
    <row r="41" spans="2:9" ht="15" customHeight="1" x14ac:dyDescent="0.25">
      <c r="B41" s="102" t="s">
        <v>57</v>
      </c>
      <c r="C41" s="103" t="s">
        <v>58</v>
      </c>
      <c r="D41" s="103">
        <v>3</v>
      </c>
      <c r="E41" s="103" t="s">
        <v>59</v>
      </c>
      <c r="F41" s="104">
        <v>1773</v>
      </c>
      <c r="G41" s="105">
        <f>D41*F41</f>
        <v>5319</v>
      </c>
      <c r="H41" s="107"/>
      <c r="I41" s="107"/>
    </row>
    <row r="42" spans="2:9" ht="15" customHeight="1" x14ac:dyDescent="0.25">
      <c r="B42" s="88" t="s">
        <v>60</v>
      </c>
      <c r="C42" s="82"/>
      <c r="D42" s="82"/>
      <c r="E42" s="82"/>
      <c r="F42" s="89"/>
      <c r="G42" s="89">
        <f>SUM(G36:G41)</f>
        <v>62599</v>
      </c>
    </row>
    <row r="43" spans="2:9" ht="15" customHeight="1" thickBot="1" x14ac:dyDescent="0.3">
      <c r="B43" s="6"/>
      <c r="C43" s="17"/>
      <c r="D43" s="17"/>
      <c r="E43" s="17"/>
      <c r="F43" s="19"/>
      <c r="G43" s="20"/>
    </row>
    <row r="44" spans="2:9" ht="15" customHeight="1" thickBot="1" x14ac:dyDescent="0.3">
      <c r="B44" s="69" t="s">
        <v>61</v>
      </c>
      <c r="C44" s="17"/>
      <c r="D44" s="17"/>
      <c r="E44" s="17"/>
      <c r="F44" s="19"/>
      <c r="G44" s="19"/>
    </row>
    <row r="45" spans="2:9" ht="15" customHeight="1" x14ac:dyDescent="0.25">
      <c r="B45" s="82" t="s">
        <v>62</v>
      </c>
      <c r="C45" s="90" t="s">
        <v>45</v>
      </c>
      <c r="D45" s="90" t="s">
        <v>46</v>
      </c>
      <c r="E45" s="80" t="s">
        <v>26</v>
      </c>
      <c r="F45" s="78" t="s">
        <v>27</v>
      </c>
      <c r="G45" s="83" t="s">
        <v>28</v>
      </c>
    </row>
    <row r="46" spans="2:9" ht="15" customHeight="1" x14ac:dyDescent="0.25">
      <c r="B46" s="11"/>
      <c r="C46" s="12"/>
      <c r="D46" s="12"/>
      <c r="E46" s="12"/>
      <c r="F46" s="18"/>
      <c r="G46" s="18">
        <f>+D46*F46</f>
        <v>0</v>
      </c>
    </row>
    <row r="47" spans="2:9" ht="15" customHeight="1" x14ac:dyDescent="0.25">
      <c r="B47" s="15"/>
      <c r="C47" s="16"/>
      <c r="D47" s="16"/>
      <c r="E47" s="16"/>
      <c r="F47" s="21"/>
      <c r="G47" s="21">
        <f>D47*F47</f>
        <v>0</v>
      </c>
    </row>
    <row r="48" spans="2:9" ht="15" customHeight="1" x14ac:dyDescent="0.25">
      <c r="B48" s="79" t="s">
        <v>63</v>
      </c>
      <c r="C48" s="80"/>
      <c r="D48" s="80"/>
      <c r="E48" s="80"/>
      <c r="F48" s="81"/>
      <c r="G48" s="81">
        <f>SUM(G46:G47)</f>
        <v>0</v>
      </c>
    </row>
    <row r="49" spans="1:10" ht="15" customHeight="1" x14ac:dyDescent="0.25">
      <c r="B49" s="6"/>
      <c r="C49" s="17"/>
      <c r="D49" s="17"/>
      <c r="E49" s="17"/>
      <c r="F49" s="19"/>
      <c r="G49" s="20"/>
    </row>
    <row r="50" spans="1:10" ht="15" customHeight="1" x14ac:dyDescent="0.25">
      <c r="B50" s="70" t="s">
        <v>64</v>
      </c>
      <c r="C50" s="71"/>
      <c r="D50" s="71"/>
      <c r="E50" s="71"/>
      <c r="F50" s="72"/>
      <c r="G50" s="73">
        <f>+G21+G26+G31+G42+G48</f>
        <v>75168.2</v>
      </c>
    </row>
    <row r="51" spans="1:10" ht="15" customHeight="1" x14ac:dyDescent="0.25">
      <c r="B51" s="91" t="s">
        <v>65</v>
      </c>
      <c r="C51" s="92"/>
      <c r="D51" s="92"/>
      <c r="E51" s="92"/>
      <c r="F51" s="93"/>
      <c r="G51" s="94">
        <f>+G50*5%</f>
        <v>3758.41</v>
      </c>
    </row>
    <row r="52" spans="1:10" ht="15" customHeight="1" x14ac:dyDescent="0.25">
      <c r="B52" s="70" t="s">
        <v>66</v>
      </c>
      <c r="C52" s="74"/>
      <c r="D52" s="71"/>
      <c r="E52" s="71"/>
      <c r="F52" s="72"/>
      <c r="G52" s="73">
        <f>SUM(G50:G51)</f>
        <v>78926.61</v>
      </c>
    </row>
    <row r="53" spans="1:10" ht="15" customHeight="1" x14ac:dyDescent="0.25">
      <c r="B53" s="91" t="s">
        <v>67</v>
      </c>
      <c r="C53" s="95"/>
      <c r="D53" s="92"/>
      <c r="E53" s="92"/>
      <c r="F53" s="93"/>
      <c r="G53" s="94">
        <f>G8</f>
        <v>100000</v>
      </c>
    </row>
    <row r="54" spans="1:10" ht="15" customHeight="1" x14ac:dyDescent="0.25">
      <c r="B54" s="70" t="s">
        <v>68</v>
      </c>
      <c r="C54" s="74"/>
      <c r="D54" s="71"/>
      <c r="E54" s="71"/>
      <c r="F54" s="72"/>
      <c r="G54" s="73">
        <f>+G53-G52</f>
        <v>21073.39</v>
      </c>
    </row>
    <row r="55" spans="1:10" ht="15" customHeight="1" x14ac:dyDescent="0.25">
      <c r="B55" s="7" t="s">
        <v>69</v>
      </c>
    </row>
    <row r="56" spans="1:10" ht="15" customHeight="1" x14ac:dyDescent="0.25">
      <c r="B56" s="8" t="s">
        <v>70</v>
      </c>
    </row>
    <row r="57" spans="1:10" ht="15" customHeight="1" x14ac:dyDescent="0.25">
      <c r="B57" s="9" t="s">
        <v>71</v>
      </c>
    </row>
    <row r="58" spans="1:10" ht="15" customHeight="1" x14ac:dyDescent="0.25">
      <c r="B58" s="9" t="s">
        <v>72</v>
      </c>
    </row>
    <row r="59" spans="1:10" ht="15" customHeight="1" x14ac:dyDescent="0.25">
      <c r="B59" s="9" t="s">
        <v>73</v>
      </c>
    </row>
    <row r="60" spans="1:10" ht="15" customHeight="1" x14ac:dyDescent="0.25">
      <c r="B60" s="9" t="s">
        <v>74</v>
      </c>
    </row>
    <row r="61" spans="1:10" ht="15" customHeight="1" x14ac:dyDescent="0.25">
      <c r="B61" s="9" t="s">
        <v>75</v>
      </c>
    </row>
    <row r="62" spans="1:10" ht="15" customHeight="1" x14ac:dyDescent="0.25">
      <c r="B62" s="9" t="s">
        <v>76</v>
      </c>
    </row>
    <row r="64" spans="1:10" s="38" customFormat="1" ht="12.75" customHeight="1" thickBot="1" x14ac:dyDescent="0.3">
      <c r="A64" s="42"/>
      <c r="B64" s="43"/>
      <c r="C64" s="41"/>
      <c r="D64" s="41"/>
      <c r="E64" s="41"/>
      <c r="F64" s="41"/>
      <c r="G64" s="37"/>
      <c r="J64" s="39"/>
    </row>
    <row r="65" spans="1:10" s="38" customFormat="1" ht="15" customHeight="1" thickBot="1" x14ac:dyDescent="0.3">
      <c r="A65" s="35"/>
      <c r="B65" s="108" t="s">
        <v>78</v>
      </c>
      <c r="C65" s="109"/>
      <c r="D65" s="44"/>
      <c r="E65" s="45"/>
      <c r="F65" s="45"/>
      <c r="G65" s="37"/>
      <c r="J65" s="39"/>
    </row>
    <row r="66" spans="1:10" s="38" customFormat="1" ht="12" customHeight="1" x14ac:dyDescent="0.25">
      <c r="A66" s="35"/>
      <c r="B66" s="46" t="s">
        <v>62</v>
      </c>
      <c r="C66" s="47" t="s">
        <v>79</v>
      </c>
      <c r="D66" s="48" t="s">
        <v>80</v>
      </c>
      <c r="E66" s="45"/>
      <c r="F66" s="45"/>
      <c r="G66" s="37"/>
      <c r="J66" s="39"/>
    </row>
    <row r="67" spans="1:10" s="38" customFormat="1" ht="12" customHeight="1" x14ac:dyDescent="0.25">
      <c r="A67" s="35"/>
      <c r="B67" s="49" t="s">
        <v>81</v>
      </c>
      <c r="C67" s="50">
        <f>+G21</f>
        <v>12569.2</v>
      </c>
      <c r="D67" s="51">
        <f>(C67/C73)</f>
        <v>0.15925174031926623</v>
      </c>
      <c r="E67" s="45"/>
      <c r="F67" s="45"/>
      <c r="G67" s="37"/>
      <c r="J67" s="39"/>
    </row>
    <row r="68" spans="1:10" s="38" customFormat="1" ht="12" customHeight="1" x14ac:dyDescent="0.25">
      <c r="A68" s="35"/>
      <c r="B68" s="49" t="s">
        <v>82</v>
      </c>
      <c r="C68" s="68">
        <f>+G26</f>
        <v>0</v>
      </c>
      <c r="D68" s="51">
        <v>0</v>
      </c>
      <c r="E68" s="45"/>
      <c r="F68" s="45"/>
      <c r="G68" s="37"/>
      <c r="J68" s="39"/>
    </row>
    <row r="69" spans="1:10" s="38" customFormat="1" ht="12" customHeight="1" x14ac:dyDescent="0.25">
      <c r="A69" s="35"/>
      <c r="B69" s="49" t="s">
        <v>83</v>
      </c>
      <c r="C69" s="50">
        <f>+G31</f>
        <v>0</v>
      </c>
      <c r="D69" s="51">
        <f>(C69/C73)</f>
        <v>0</v>
      </c>
      <c r="E69" s="45"/>
      <c r="F69" s="45"/>
      <c r="G69" s="37"/>
      <c r="J69" s="39"/>
    </row>
    <row r="70" spans="1:10" s="38" customFormat="1" ht="12" customHeight="1" x14ac:dyDescent="0.25">
      <c r="A70" s="35"/>
      <c r="B70" s="49" t="s">
        <v>44</v>
      </c>
      <c r="C70" s="50">
        <f>+G42</f>
        <v>62599</v>
      </c>
      <c r="D70" s="51">
        <f>(C70/C73)</f>
        <v>0.79312921206168618</v>
      </c>
      <c r="E70" s="45"/>
      <c r="F70" s="45"/>
      <c r="G70" s="37"/>
      <c r="J70" s="39"/>
    </row>
    <row r="71" spans="1:10" s="38" customFormat="1" ht="12" customHeight="1" x14ac:dyDescent="0.25">
      <c r="A71" s="35"/>
      <c r="B71" s="49" t="s">
        <v>84</v>
      </c>
      <c r="C71" s="52">
        <f>+G48</f>
        <v>0</v>
      </c>
      <c r="D71" s="51">
        <f>(C71/C73)</f>
        <v>0</v>
      </c>
      <c r="E71" s="53"/>
      <c r="F71" s="53"/>
      <c r="G71" s="37"/>
      <c r="J71" s="39"/>
    </row>
    <row r="72" spans="1:10" s="38" customFormat="1" ht="12" customHeight="1" x14ac:dyDescent="0.25">
      <c r="A72" s="35"/>
      <c r="B72" s="49" t="s">
        <v>85</v>
      </c>
      <c r="C72" s="52">
        <f>+G51</f>
        <v>3758.41</v>
      </c>
      <c r="D72" s="51">
        <f>(C72/C73)</f>
        <v>4.7619047619047616E-2</v>
      </c>
      <c r="E72" s="53"/>
      <c r="F72" s="53"/>
      <c r="G72" s="37"/>
      <c r="J72" s="39"/>
    </row>
    <row r="73" spans="1:10" s="38" customFormat="1" ht="12.75" customHeight="1" thickBot="1" x14ac:dyDescent="0.3">
      <c r="A73" s="42"/>
      <c r="B73" s="54" t="s">
        <v>86</v>
      </c>
      <c r="C73" s="55">
        <f>SUM(C67:C72)</f>
        <v>78926.61</v>
      </c>
      <c r="D73" s="56">
        <f>SUM(D67:D72)</f>
        <v>1</v>
      </c>
      <c r="E73" s="53"/>
      <c r="F73" s="53"/>
      <c r="G73" s="37"/>
      <c r="J73" s="39"/>
    </row>
    <row r="74" spans="1:10" s="38" customFormat="1" ht="12" customHeight="1" x14ac:dyDescent="0.25">
      <c r="A74" s="35"/>
      <c r="B74" s="40"/>
      <c r="C74" s="36"/>
      <c r="D74" s="36"/>
      <c r="E74" s="36"/>
      <c r="F74" s="36"/>
      <c r="G74" s="37"/>
      <c r="J74" s="39"/>
    </row>
    <row r="75" spans="1:10" s="38" customFormat="1" ht="12.75" customHeight="1" thickBot="1" x14ac:dyDescent="0.3">
      <c r="A75" s="35"/>
      <c r="B75" s="57"/>
      <c r="C75" s="36"/>
      <c r="D75" s="36"/>
      <c r="E75" s="36"/>
      <c r="F75" s="36"/>
      <c r="G75" s="37"/>
      <c r="J75" s="39"/>
    </row>
    <row r="76" spans="1:10" s="38" customFormat="1" ht="12" customHeight="1" x14ac:dyDescent="0.25">
      <c r="A76" s="35"/>
      <c r="B76" s="58"/>
      <c r="C76" s="110" t="s">
        <v>91</v>
      </c>
      <c r="D76" s="111"/>
      <c r="E76" s="112"/>
      <c r="F76" s="53"/>
      <c r="G76" s="37"/>
      <c r="J76" s="39"/>
    </row>
    <row r="77" spans="1:10" s="38" customFormat="1" ht="12" customHeight="1" x14ac:dyDescent="0.25">
      <c r="A77" s="35"/>
      <c r="B77" s="59" t="s">
        <v>87</v>
      </c>
      <c r="C77" s="60">
        <f>+G5*0.9</f>
        <v>18</v>
      </c>
      <c r="D77" s="125">
        <f>+G5</f>
        <v>20</v>
      </c>
      <c r="E77" s="61">
        <f>G5*1.1</f>
        <v>22</v>
      </c>
      <c r="F77" s="62"/>
      <c r="G77" s="63"/>
      <c r="J77" s="39"/>
    </row>
    <row r="78" spans="1:10" s="38" customFormat="1" ht="12.75" customHeight="1" thickBot="1" x14ac:dyDescent="0.3">
      <c r="A78" s="35"/>
      <c r="B78" s="64" t="s">
        <v>88</v>
      </c>
      <c r="C78" s="65">
        <f>(G52/C77)</f>
        <v>4384.8116666666665</v>
      </c>
      <c r="D78" s="65">
        <f>(G52/D77)</f>
        <v>3946.3305</v>
      </c>
      <c r="E78" s="66">
        <f>(G52/E77)</f>
        <v>3587.5731818181816</v>
      </c>
      <c r="F78" s="62"/>
      <c r="G78" s="63"/>
      <c r="J78" s="39"/>
    </row>
    <row r="79" spans="1:10" s="38" customFormat="1" ht="15.6" customHeight="1" x14ac:dyDescent="0.25">
      <c r="A79" s="35"/>
      <c r="B79" s="67" t="s">
        <v>89</v>
      </c>
      <c r="C79" s="41"/>
      <c r="D79" s="41"/>
      <c r="E79" s="41"/>
      <c r="F79" s="45"/>
      <c r="G79" s="41"/>
      <c r="J79" s="39"/>
    </row>
  </sheetData>
  <mergeCells count="10">
    <mergeCell ref="E5:F5"/>
    <mergeCell ref="E6:F6"/>
    <mergeCell ref="E7:F7"/>
    <mergeCell ref="E9:F9"/>
    <mergeCell ref="E10:F10"/>
    <mergeCell ref="B65:C65"/>
    <mergeCell ref="C76:E76"/>
    <mergeCell ref="B13:G13"/>
    <mergeCell ref="E8:F8"/>
    <mergeCell ref="E11:F11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14" scale="9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dromero</dc:creator>
  <cp:lastModifiedBy>Diaz Molina Victor Leonardo</cp:lastModifiedBy>
  <cp:revision/>
  <cp:lastPrinted>2019-02-01T14:31:22Z</cp:lastPrinted>
  <dcterms:created xsi:type="dcterms:W3CDTF">2014-11-19T14:01:25Z</dcterms:created>
  <dcterms:modified xsi:type="dcterms:W3CDTF">2023-03-31T18:37:57Z</dcterms:modified>
</cp:coreProperties>
</file>