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Ballica" sheetId="1" r:id="rId1"/>
  </sheets>
  <definedNames/>
  <calcPr fullCalcOnLoad="1"/>
</workbook>
</file>

<file path=xl/sharedStrings.xml><?xml version="1.0" encoding="utf-8"?>
<sst xmlns="http://schemas.openxmlformats.org/spreadsheetml/2006/main" count="138" uniqueCount="99">
  <si>
    <t>RUBRO O CULTIVO</t>
  </si>
  <si>
    <t>ESPECIE</t>
  </si>
  <si>
    <t>FECHA ESTIMADA  PRECIO VENTA</t>
  </si>
  <si>
    <t>Diciembre</t>
  </si>
  <si>
    <t>NIVEL TECNOLÓGICO</t>
  </si>
  <si>
    <t>MEDIO</t>
  </si>
  <si>
    <t>PRECIO ESPERADO ($/Kg)</t>
  </si>
  <si>
    <t>REGIÓN</t>
  </si>
  <si>
    <t>DE LOS RIOS</t>
  </si>
  <si>
    <t>INGRESO ESPERADO ($)</t>
  </si>
  <si>
    <t>ÁREA</t>
  </si>
  <si>
    <t>DESTINO PRODUCCION</t>
  </si>
  <si>
    <t>COMUNA/LOCALIDAD</t>
  </si>
  <si>
    <t>FECHA DE COSECHA</t>
  </si>
  <si>
    <t>Nov-Mar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</si>
  <si>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</si>
  <si>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</si>
  <si>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</si>
  <si>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</si>
  <si>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</si>
  <si>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</si>
  <si>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</si>
  <si>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</si>
  <si>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</si>
  <si>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</si>
  <si>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</si>
  <si>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</si>
  <si>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</si>
  <si>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</si>
  <si>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</si>
  <si>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</si>
  <si>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Otoño</t>
  </si>
  <si>
    <t>Rastraje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</si>
  <si>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</si>
  <si>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</si>
  <si>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</si>
  <si>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</si>
  <si>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</si>
  <si>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</si>
  <si>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</si>
  <si>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</si>
  <si>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</si>
  <si>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</si>
  <si>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</si>
  <si>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</si>
  <si>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</si>
  <si>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</si>
  <si>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Agosto</t>
  </si>
  <si>
    <t>FERTILIZANTES</t>
  </si>
  <si>
    <t>Nitromag</t>
  </si>
  <si>
    <t>Kg</t>
  </si>
  <si>
    <t>Septiembre</t>
  </si>
  <si>
    <t>Superfosfato Triple</t>
  </si>
  <si>
    <t>Muriato de Potasio</t>
  </si>
  <si>
    <t>Carbonato de Calcio</t>
  </si>
  <si>
    <t>HERBICIDAS</t>
  </si>
  <si>
    <t>Lt</t>
  </si>
  <si>
    <t>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</si>
  <si>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</si>
  <si>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</si>
  <si>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</si>
  <si>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</si>
  <si>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</si>
  <si>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</si>
  <si>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</si>
  <si>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</si>
  <si>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</si>
  <si>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</si>
  <si>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</si>
  <si>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</si>
  <si>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</si>
  <si>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</si>
  <si>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</si>
  <si>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</si>
  <si>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</si>
  <si>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7.Valor calculado en base a una carga animal de 2,8 unidades por ha. Raza Overo Negro o Colorado</t>
  </si>
  <si>
    <t>8. Transformación (kgMS a KG carne)</t>
  </si>
  <si>
    <t>mcpa</t>
  </si>
  <si>
    <t>FUTRONO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</si>
  <si>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</si>
  <si>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</si>
  <si>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</si>
  <si>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</si>
  <si>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</si>
  <si>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</si>
  <si>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</si>
  <si>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</si>
  <si>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</si>
  <si>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</si>
  <si>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Costo unitario ($/kg) (*)</t>
  </si>
  <si>
    <t>Ballica bianual (tonyl)</t>
  </si>
  <si>
    <t>BALLICA BIANUAL</t>
  </si>
  <si>
    <t>30-03 2023,</t>
  </si>
  <si>
    <t>MERCADO LOCAL</t>
  </si>
  <si>
    <t>SEQUÍA</t>
  </si>
  <si>
    <t>RENDIMIENTO (Kg MS/ha)</t>
  </si>
  <si>
    <t>ESCENARIOS COSTO UNITARIO  ($kg / ha)</t>
  </si>
  <si>
    <t>Rendimiento (kg MS /HÁ)</t>
  </si>
  <si>
    <t>TONYL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</si>
</sst>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\-#,##0\ "/>
    <numFmt numFmtId="187" formatCode="_-* #,##0_-;\-* #,##0_-;_-* &quot;-&quot;??_-;_-@_-"/>
    <numFmt numFmtId="188" formatCode="[$-C0A]mmmm\-yy;@"/>
    <numFmt numFmtId="189" formatCode="&quot; &quot;* #,##0&quot; &quot;;&quot; &quot;* &quot;-&quot;#,##0&quot; &quot;;&quot; &quot;* &quot;- 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b/>
      <i/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7" fontId="3" fillId="0" borderId="0" xfId="47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49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9" fontId="3" fillId="33" borderId="17" xfId="0" applyNumberFormat="1" applyFont="1" applyFill="1" applyBorder="1" applyAlignment="1">
      <alignment/>
    </xf>
    <xf numFmtId="189" fontId="9" fillId="33" borderId="16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52" fillId="35" borderId="19" xfId="0" applyFont="1" applyFill="1" applyBorder="1" applyAlignment="1">
      <alignment/>
    </xf>
    <xf numFmtId="49" fontId="9" fillId="36" borderId="20" xfId="0" applyNumberFormat="1" applyFont="1" applyFill="1" applyBorder="1" applyAlignment="1">
      <alignment vertical="center"/>
    </xf>
    <xf numFmtId="49" fontId="9" fillId="36" borderId="21" xfId="0" applyNumberFormat="1" applyFont="1" applyFill="1" applyBorder="1" applyAlignment="1">
      <alignment vertical="center"/>
    </xf>
    <xf numFmtId="49" fontId="3" fillId="36" borderId="22" xfId="0" applyNumberFormat="1" applyFont="1" applyFill="1" applyBorder="1" applyAlignment="1">
      <alignment/>
    </xf>
    <xf numFmtId="0" fontId="53" fillId="35" borderId="23" xfId="0" applyFont="1" applyFill="1" applyBorder="1" applyAlignment="1">
      <alignment horizontal="center" vertical="center"/>
    </xf>
    <xf numFmtId="49" fontId="53" fillId="35" borderId="0" xfId="0" applyNumberFormat="1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49" fontId="9" fillId="36" borderId="25" xfId="0" applyNumberFormat="1" applyFont="1" applyFill="1" applyBorder="1" applyAlignment="1">
      <alignment vertical="center"/>
    </xf>
    <xf numFmtId="189" fontId="9" fillId="36" borderId="26" xfId="0" applyNumberFormat="1" applyFont="1" applyFill="1" applyBorder="1" applyAlignment="1">
      <alignment vertical="center"/>
    </xf>
    <xf numFmtId="9" fontId="9" fillId="36" borderId="27" xfId="0" applyNumberFormat="1" applyFont="1" applyFill="1" applyBorder="1" applyAlignment="1">
      <alignment vertical="center"/>
    </xf>
    <xf numFmtId="49" fontId="9" fillId="36" borderId="28" xfId="0" applyNumberFormat="1" applyFont="1" applyFill="1" applyBorder="1" applyAlignment="1">
      <alignment vertical="center"/>
    </xf>
    <xf numFmtId="0" fontId="9" fillId="36" borderId="29" xfId="0" applyNumberFormat="1" applyFont="1" applyFill="1" applyBorder="1" applyAlignment="1">
      <alignment vertical="center"/>
    </xf>
    <xf numFmtId="0" fontId="9" fillId="36" borderId="30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87" fontId="11" fillId="0" borderId="11" xfId="47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188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87" fontId="13" fillId="0" borderId="11" xfId="47" applyNumberFormat="1" applyFont="1" applyFill="1" applyBorder="1" applyAlignment="1">
      <alignment horizontal="right" vertical="center"/>
    </xf>
    <xf numFmtId="0" fontId="14" fillId="37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right" vertical="center"/>
    </xf>
    <xf numFmtId="0" fontId="14" fillId="38" borderId="33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37" borderId="34" xfId="0" applyFont="1" applyFill="1" applyBorder="1" applyAlignment="1">
      <alignment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6" xfId="0" applyFont="1" applyFill="1" applyBorder="1" applyAlignment="1">
      <alignment horizontal="center" vertical="center" wrapText="1"/>
    </xf>
    <xf numFmtId="0" fontId="17" fillId="37" borderId="37" xfId="0" applyFont="1" applyFill="1" applyBorder="1" applyAlignment="1">
      <alignment vertical="center"/>
    </xf>
    <xf numFmtId="0" fontId="17" fillId="37" borderId="38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vertical="center"/>
    </xf>
    <xf numFmtId="3" fontId="17" fillId="37" borderId="39" xfId="0" applyNumberFormat="1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vertical="center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vertical="center"/>
    </xf>
    <xf numFmtId="0" fontId="17" fillId="37" borderId="11" xfId="0" applyFont="1" applyFill="1" applyBorder="1" applyAlignment="1">
      <alignment horizontal="center" vertical="center"/>
    </xf>
    <xf numFmtId="3" fontId="17" fillId="37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7" fontId="11" fillId="0" borderId="11" xfId="47" applyNumberFormat="1" applyFont="1" applyBorder="1" applyAlignment="1">
      <alignment vertical="center"/>
    </xf>
    <xf numFmtId="187" fontId="17" fillId="37" borderId="11" xfId="47" applyNumberFormat="1" applyFont="1" applyFill="1" applyBorder="1" applyAlignment="1">
      <alignment vertical="center"/>
    </xf>
    <xf numFmtId="0" fontId="16" fillId="37" borderId="11" xfId="0" applyFont="1" applyFill="1" applyBorder="1" applyAlignment="1">
      <alignment vertical="center" wrapText="1"/>
    </xf>
    <xf numFmtId="186" fontId="11" fillId="0" borderId="11" xfId="47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4" fillId="37" borderId="11" xfId="0" applyFont="1" applyFill="1" applyBorder="1" applyAlignment="1">
      <alignment horizontal="center" vertical="center" wrapText="1"/>
    </xf>
    <xf numFmtId="3" fontId="17" fillId="37" borderId="11" xfId="0" applyNumberFormat="1" applyFont="1" applyFill="1" applyBorder="1" applyAlignment="1">
      <alignment vertical="center"/>
    </xf>
    <xf numFmtId="0" fontId="14" fillId="38" borderId="0" xfId="0" applyFont="1" applyFill="1" applyBorder="1" applyAlignment="1">
      <alignment vertical="center"/>
    </xf>
    <xf numFmtId="0" fontId="14" fillId="38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3" fontId="16" fillId="38" borderId="0" xfId="0" applyNumberFormat="1" applyFont="1" applyFill="1" applyBorder="1" applyAlignment="1">
      <alignment vertical="center"/>
    </xf>
    <xf numFmtId="0" fontId="14" fillId="37" borderId="0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vertical="center"/>
    </xf>
    <xf numFmtId="3" fontId="16" fillId="37" borderId="0" xfId="0" applyNumberFormat="1" applyFont="1" applyFill="1" applyBorder="1" applyAlignment="1">
      <alignment vertical="center"/>
    </xf>
    <xf numFmtId="3" fontId="16" fillId="39" borderId="0" xfId="0" applyNumberFormat="1" applyFont="1" applyFill="1" applyBorder="1" applyAlignment="1">
      <alignment vertical="center"/>
    </xf>
    <xf numFmtId="0" fontId="17" fillId="37" borderId="11" xfId="0" applyFont="1" applyFill="1" applyBorder="1" applyAlignment="1">
      <alignment horizontal="right" vertical="center"/>
    </xf>
    <xf numFmtId="186" fontId="11" fillId="0" borderId="11" xfId="47" applyNumberFormat="1" applyFont="1" applyBorder="1" applyAlignment="1">
      <alignment horizontal="right" vertical="center"/>
    </xf>
    <xf numFmtId="49" fontId="53" fillId="35" borderId="40" xfId="0" applyNumberFormat="1" applyFont="1" applyFill="1" applyBorder="1" applyAlignment="1">
      <alignment vertical="center"/>
    </xf>
    <xf numFmtId="0" fontId="53" fillId="35" borderId="41" xfId="0" applyFont="1" applyFill="1" applyBorder="1" applyAlignment="1">
      <alignment vertical="center"/>
    </xf>
    <xf numFmtId="0" fontId="8" fillId="37" borderId="42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54" fillId="37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495300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9"/>
  <sheetViews>
    <sheetView showGridLines="0" tabSelected="1" zoomScale="130" zoomScaleNormal="130" zoomScalePageLayoutView="0" workbookViewId="0" topLeftCell="A1">
      <selection activeCell="J16" sqref="J16"/>
    </sheetView>
  </sheetViews>
  <sheetFormatPr defaultColWidth="11.421875" defaultRowHeight="15" customHeight="1"/>
  <cols>
    <col min="1" max="1" width="2.421875" style="1" customWidth="1"/>
    <col min="2" max="2" width="19.28125" style="1" customWidth="1"/>
    <col min="3" max="3" width="18.00390625" style="1" customWidth="1"/>
    <col min="4" max="4" width="13.140625" style="1" customWidth="1"/>
    <col min="5" max="5" width="14.421875" style="1" customWidth="1"/>
    <col min="6" max="6" width="11.421875" style="1" customWidth="1"/>
    <col min="7" max="7" width="15.421875" style="1" customWidth="1"/>
    <col min="8" max="16384" width="11.421875" style="1" customWidth="1"/>
  </cols>
  <sheetData>
    <row r="8" spans="3:7" ht="15.75" customHeight="1">
      <c r="C8" s="11"/>
      <c r="E8" s="61"/>
      <c r="F8" s="62"/>
      <c r="G8" s="62"/>
    </row>
    <row r="9" spans="2:7" ht="15.75" customHeight="1">
      <c r="B9" s="64" t="s">
        <v>0</v>
      </c>
      <c r="C9" s="65" t="s">
        <v>91</v>
      </c>
      <c r="D9" s="2"/>
      <c r="E9" s="110" t="s">
        <v>95</v>
      </c>
      <c r="F9" s="110"/>
      <c r="G9" s="63">
        <v>6000</v>
      </c>
    </row>
    <row r="10" spans="2:7" ht="23.25" customHeight="1">
      <c r="B10" s="51" t="s">
        <v>1</v>
      </c>
      <c r="C10" s="52" t="s">
        <v>98</v>
      </c>
      <c r="D10" s="53"/>
      <c r="E10" s="111" t="s">
        <v>2</v>
      </c>
      <c r="F10" s="111"/>
      <c r="G10" s="52" t="s">
        <v>3</v>
      </c>
    </row>
    <row r="11" spans="2:7" ht="15.75" customHeight="1">
      <c r="B11" s="51" t="s">
        <v>4</v>
      </c>
      <c r="C11" s="52" t="s">
        <v>5</v>
      </c>
      <c r="D11" s="53"/>
      <c r="E11" s="111" t="s">
        <v>6</v>
      </c>
      <c r="F11" s="111"/>
      <c r="G11" s="54">
        <v>500</v>
      </c>
    </row>
    <row r="12" spans="2:7" ht="15.75" customHeight="1">
      <c r="B12" s="51" t="s">
        <v>7</v>
      </c>
      <c r="C12" s="52" t="s">
        <v>8</v>
      </c>
      <c r="D12" s="53"/>
      <c r="E12" s="55" t="s">
        <v>9</v>
      </c>
      <c r="F12" s="56"/>
      <c r="G12" s="54">
        <f>G9*G11</f>
        <v>3000000</v>
      </c>
    </row>
    <row r="13" spans="2:7" ht="15.75" customHeight="1">
      <c r="B13" s="51" t="s">
        <v>10</v>
      </c>
      <c r="C13" s="57" t="s">
        <v>78</v>
      </c>
      <c r="D13" s="53"/>
      <c r="E13" s="111" t="s">
        <v>11</v>
      </c>
      <c r="F13" s="111"/>
      <c r="G13" s="58" t="s">
        <v>93</v>
      </c>
    </row>
    <row r="14" spans="2:7" ht="22.5" customHeight="1">
      <c r="B14" s="51" t="s">
        <v>12</v>
      </c>
      <c r="C14" s="58" t="s">
        <v>78</v>
      </c>
      <c r="D14" s="53"/>
      <c r="E14" s="111" t="s">
        <v>13</v>
      </c>
      <c r="F14" s="111"/>
      <c r="G14" s="52" t="s">
        <v>14</v>
      </c>
    </row>
    <row r="15" spans="2:7" ht="15.75" customHeight="1">
      <c r="B15" s="51" t="s">
        <v>15</v>
      </c>
      <c r="C15" s="59" t="s">
        <v>92</v>
      </c>
      <c r="D15" s="53"/>
      <c r="E15" s="109" t="s">
        <v>16</v>
      </c>
      <c r="F15" s="109"/>
      <c r="G15" s="52" t="s">
        <v>94</v>
      </c>
    </row>
    <row r="16" spans="2:7" ht="15.75" customHeight="1">
      <c r="B16" s="3"/>
      <c r="C16" s="12"/>
      <c r="E16" s="4"/>
      <c r="F16" s="4"/>
      <c r="G16" s="4"/>
    </row>
    <row r="17" spans="2:7" ht="15.75" customHeight="1">
      <c r="B17" s="106" t="s">
        <v>17</v>
      </c>
      <c r="C17" s="107"/>
      <c r="D17" s="107"/>
      <c r="E17" s="107"/>
      <c r="F17" s="107"/>
      <c r="G17" s="108"/>
    </row>
    <row r="18" spans="3:8" ht="15.75" customHeight="1">
      <c r="C18" s="5"/>
      <c r="D18" s="5"/>
      <c r="E18" s="6"/>
      <c r="F18" s="7"/>
      <c r="H18" s="15"/>
    </row>
    <row r="19" spans="2:8" ht="15.75" customHeight="1">
      <c r="B19" s="66" t="s">
        <v>18</v>
      </c>
      <c r="C19" s="67"/>
      <c r="D19" s="67"/>
      <c r="E19" s="67"/>
      <c r="F19" s="67"/>
      <c r="G19" s="67"/>
      <c r="H19" s="15"/>
    </row>
    <row r="20" spans="2:8" ht="24" customHeight="1">
      <c r="B20" s="68" t="s">
        <v>19</v>
      </c>
      <c r="C20" s="69" t="s">
        <v>20</v>
      </c>
      <c r="D20" s="69" t="s">
        <v>21</v>
      </c>
      <c r="E20" s="69" t="s">
        <v>22</v>
      </c>
      <c r="F20" s="69" t="s">
        <v>23</v>
      </c>
      <c r="G20" s="70" t="s">
        <v>24</v>
      </c>
      <c r="H20" s="15"/>
    </row>
    <row r="21" spans="2:8" ht="15.75" customHeight="1">
      <c r="B21" s="19"/>
      <c r="C21" s="13"/>
      <c r="D21" s="13"/>
      <c r="E21" s="13"/>
      <c r="F21" s="16"/>
      <c r="G21" s="22"/>
      <c r="H21" s="15"/>
    </row>
    <row r="22" spans="2:8" ht="15.75" customHeight="1">
      <c r="B22" s="71" t="s">
        <v>25</v>
      </c>
      <c r="C22" s="72"/>
      <c r="D22" s="72"/>
      <c r="E22" s="72"/>
      <c r="F22" s="73"/>
      <c r="G22" s="74">
        <f>+G21</f>
        <v>0</v>
      </c>
      <c r="H22" s="15"/>
    </row>
    <row r="23" spans="2:8" ht="15.75" customHeight="1">
      <c r="B23" s="4"/>
      <c r="C23" s="14"/>
      <c r="D23" s="14"/>
      <c r="E23" s="14"/>
      <c r="F23" s="4"/>
      <c r="G23" s="14"/>
      <c r="H23" s="15"/>
    </row>
    <row r="24" spans="2:8" ht="15.75" customHeight="1">
      <c r="B24" s="66" t="s">
        <v>26</v>
      </c>
      <c r="C24" s="81"/>
      <c r="D24" s="81"/>
      <c r="E24" s="81"/>
      <c r="F24" s="67"/>
      <c r="G24" s="81"/>
      <c r="H24" s="15"/>
    </row>
    <row r="25" spans="2:8" ht="24" customHeight="1">
      <c r="B25" s="75" t="s">
        <v>19</v>
      </c>
      <c r="C25" s="76" t="s">
        <v>20</v>
      </c>
      <c r="D25" s="76" t="s">
        <v>21</v>
      </c>
      <c r="E25" s="77" t="s">
        <v>22</v>
      </c>
      <c r="F25" s="76" t="s">
        <v>23</v>
      </c>
      <c r="G25" s="77" t="s">
        <v>24</v>
      </c>
      <c r="H25" s="15"/>
    </row>
    <row r="26" spans="2:8" ht="15.75" customHeight="1">
      <c r="B26" s="18"/>
      <c r="C26" s="20"/>
      <c r="D26" s="20"/>
      <c r="E26" s="20"/>
      <c r="F26" s="18"/>
      <c r="G26" s="23"/>
      <c r="H26" s="15"/>
    </row>
    <row r="27" spans="2:8" ht="15.75" customHeight="1">
      <c r="B27" s="78" t="s">
        <v>27</v>
      </c>
      <c r="C27" s="79"/>
      <c r="D27" s="79"/>
      <c r="E27" s="79"/>
      <c r="F27" s="78"/>
      <c r="G27" s="80">
        <f>+G26</f>
        <v>0</v>
      </c>
      <c r="H27" s="15"/>
    </row>
    <row r="28" spans="2:8" ht="15.75" customHeight="1">
      <c r="B28" s="4"/>
      <c r="C28" s="14"/>
      <c r="D28" s="14"/>
      <c r="E28" s="14"/>
      <c r="F28" s="4"/>
      <c r="G28" s="14"/>
      <c r="H28" s="15"/>
    </row>
    <row r="29" spans="2:8" ht="15.75" customHeight="1">
      <c r="B29" s="66" t="s">
        <v>28</v>
      </c>
      <c r="C29" s="81"/>
      <c r="D29" s="81"/>
      <c r="E29" s="81"/>
      <c r="F29" s="67"/>
      <c r="G29" s="81"/>
      <c r="H29" s="15"/>
    </row>
    <row r="30" spans="2:8" ht="23.25" customHeight="1">
      <c r="B30" s="75" t="s">
        <v>19</v>
      </c>
      <c r="C30" s="77" t="s">
        <v>20</v>
      </c>
      <c r="D30" s="77" t="s">
        <v>21</v>
      </c>
      <c r="E30" s="77" t="s">
        <v>22</v>
      </c>
      <c r="F30" s="76" t="s">
        <v>23</v>
      </c>
      <c r="G30" s="77" t="s">
        <v>24</v>
      </c>
      <c r="H30" s="15"/>
    </row>
    <row r="31" spans="2:8" ht="15.75" customHeight="1">
      <c r="B31" s="60" t="s">
        <v>29</v>
      </c>
      <c r="C31" s="82" t="s">
        <v>30</v>
      </c>
      <c r="D31" s="52">
        <v>0.1</v>
      </c>
      <c r="E31" s="52" t="s">
        <v>31</v>
      </c>
      <c r="F31" s="83">
        <v>576000</v>
      </c>
      <c r="G31" s="83">
        <f>D31*F31</f>
        <v>57600</v>
      </c>
      <c r="H31" s="15"/>
    </row>
    <row r="32" spans="2:8" ht="15.75" customHeight="1">
      <c r="B32" s="60" t="s">
        <v>32</v>
      </c>
      <c r="C32" s="82" t="s">
        <v>30</v>
      </c>
      <c r="D32" s="52">
        <v>0.3</v>
      </c>
      <c r="E32" s="52" t="s">
        <v>31</v>
      </c>
      <c r="F32" s="83">
        <v>156000</v>
      </c>
      <c r="G32" s="83">
        <f aca="true" t="shared" si="0" ref="G32:G37">D32*F32</f>
        <v>46800</v>
      </c>
      <c r="H32" s="15"/>
    </row>
    <row r="33" spans="2:8" ht="15.75" customHeight="1">
      <c r="B33" s="60" t="s">
        <v>33</v>
      </c>
      <c r="C33" s="82" t="s">
        <v>30</v>
      </c>
      <c r="D33" s="52">
        <v>0.1</v>
      </c>
      <c r="E33" s="52" t="s">
        <v>31</v>
      </c>
      <c r="F33" s="83">
        <v>192000</v>
      </c>
      <c r="G33" s="83">
        <f t="shared" si="0"/>
        <v>19200</v>
      </c>
      <c r="H33" s="15"/>
    </row>
    <row r="34" spans="2:8" ht="15.75" customHeight="1">
      <c r="B34" s="60" t="s">
        <v>34</v>
      </c>
      <c r="C34" s="82" t="s">
        <v>30</v>
      </c>
      <c r="D34" s="52">
        <v>0.06</v>
      </c>
      <c r="E34" s="52" t="s">
        <v>31</v>
      </c>
      <c r="F34" s="83">
        <v>108000</v>
      </c>
      <c r="G34" s="83">
        <f t="shared" si="0"/>
        <v>6480</v>
      </c>
      <c r="H34" s="15"/>
    </row>
    <row r="35" spans="2:8" ht="15.75" customHeight="1">
      <c r="B35" s="60" t="s">
        <v>35</v>
      </c>
      <c r="C35" s="82" t="s">
        <v>30</v>
      </c>
      <c r="D35" s="52">
        <v>0.1</v>
      </c>
      <c r="E35" s="52" t="s">
        <v>31</v>
      </c>
      <c r="F35" s="83">
        <v>216000</v>
      </c>
      <c r="G35" s="83">
        <f t="shared" si="0"/>
        <v>21600</v>
      </c>
      <c r="H35" s="15"/>
    </row>
    <row r="36" spans="2:8" ht="15.75" customHeight="1">
      <c r="B36" s="60" t="s">
        <v>36</v>
      </c>
      <c r="C36" s="82" t="s">
        <v>30</v>
      </c>
      <c r="D36" s="52">
        <v>0.06</v>
      </c>
      <c r="E36" s="52" t="s">
        <v>37</v>
      </c>
      <c r="F36" s="83">
        <v>150000</v>
      </c>
      <c r="G36" s="83">
        <f t="shared" si="0"/>
        <v>9000</v>
      </c>
      <c r="H36" s="15"/>
    </row>
    <row r="37" spans="2:8" ht="15.75" customHeight="1">
      <c r="B37" s="60" t="s">
        <v>38</v>
      </c>
      <c r="C37" s="82" t="s">
        <v>30</v>
      </c>
      <c r="D37" s="52">
        <v>0.04</v>
      </c>
      <c r="E37" s="52" t="s">
        <v>39</v>
      </c>
      <c r="F37" s="83">
        <v>150000</v>
      </c>
      <c r="G37" s="83">
        <f t="shared" si="0"/>
        <v>6000</v>
      </c>
      <c r="H37" s="15"/>
    </row>
    <row r="38" spans="2:8" ht="15.75" customHeight="1">
      <c r="B38" s="78" t="s">
        <v>40</v>
      </c>
      <c r="C38" s="79"/>
      <c r="D38" s="102"/>
      <c r="E38" s="102"/>
      <c r="F38" s="84"/>
      <c r="G38" s="84">
        <f>SUM(G31:G37)</f>
        <v>166680</v>
      </c>
      <c r="H38" s="15"/>
    </row>
    <row r="39" spans="2:8" ht="15.75" customHeight="1">
      <c r="B39" s="4"/>
      <c r="C39" s="14"/>
      <c r="D39" s="14"/>
      <c r="E39" s="14"/>
      <c r="F39" s="4"/>
      <c r="G39" s="4"/>
      <c r="H39" s="15"/>
    </row>
    <row r="40" spans="2:8" ht="15.75" customHeight="1">
      <c r="B40" s="66" t="s">
        <v>41</v>
      </c>
      <c r="C40" s="81"/>
      <c r="D40" s="81"/>
      <c r="E40" s="81"/>
      <c r="F40" s="67"/>
      <c r="G40" s="67"/>
      <c r="H40" s="15"/>
    </row>
    <row r="41" spans="2:8" ht="23.25" customHeight="1">
      <c r="B41" s="85" t="s">
        <v>42</v>
      </c>
      <c r="C41" s="76" t="s">
        <v>43</v>
      </c>
      <c r="D41" s="76" t="s">
        <v>44</v>
      </c>
      <c r="E41" s="76" t="s">
        <v>22</v>
      </c>
      <c r="F41" s="76" t="s">
        <v>23</v>
      </c>
      <c r="G41" s="76" t="s">
        <v>24</v>
      </c>
      <c r="H41" s="15"/>
    </row>
    <row r="42" spans="2:8" ht="15.75" customHeight="1">
      <c r="B42" s="88" t="s">
        <v>45</v>
      </c>
      <c r="C42" s="82"/>
      <c r="D42" s="52"/>
      <c r="E42" s="52"/>
      <c r="F42" s="103"/>
      <c r="G42" s="86"/>
      <c r="H42" s="15"/>
    </row>
    <row r="43" spans="2:8" ht="15.75" customHeight="1">
      <c r="B43" s="87" t="s">
        <v>90</v>
      </c>
      <c r="C43" s="82" t="s">
        <v>46</v>
      </c>
      <c r="D43" s="52">
        <v>25</v>
      </c>
      <c r="E43" s="52" t="s">
        <v>47</v>
      </c>
      <c r="F43" s="54">
        <v>3811</v>
      </c>
      <c r="G43" s="83">
        <f>D43*F43</f>
        <v>95275</v>
      </c>
      <c r="H43" s="15"/>
    </row>
    <row r="44" spans="2:8" ht="15.75" customHeight="1">
      <c r="B44" s="60"/>
      <c r="C44" s="82"/>
      <c r="D44" s="52"/>
      <c r="E44" s="52"/>
      <c r="F44" s="54"/>
      <c r="G44" s="83"/>
      <c r="H44" s="15"/>
    </row>
    <row r="45" spans="2:8" ht="15.75" customHeight="1">
      <c r="B45" s="88" t="s">
        <v>48</v>
      </c>
      <c r="C45" s="82"/>
      <c r="D45" s="52"/>
      <c r="E45" s="52"/>
      <c r="F45" s="54"/>
      <c r="G45" s="83"/>
      <c r="H45" s="15"/>
    </row>
    <row r="46" spans="2:8" ht="15.75" customHeight="1">
      <c r="B46" s="60" t="s">
        <v>49</v>
      </c>
      <c r="C46" s="82" t="s">
        <v>50</v>
      </c>
      <c r="D46" s="52">
        <v>300</v>
      </c>
      <c r="E46" s="52" t="s">
        <v>51</v>
      </c>
      <c r="F46" s="54">
        <v>1449</v>
      </c>
      <c r="G46" s="83">
        <f aca="true" t="shared" si="1" ref="G46:G51">D46*F46</f>
        <v>434700</v>
      </c>
      <c r="H46" s="15"/>
    </row>
    <row r="47" spans="2:8" ht="15.75" customHeight="1">
      <c r="B47" s="60" t="s">
        <v>52</v>
      </c>
      <c r="C47" s="82" t="s">
        <v>50</v>
      </c>
      <c r="D47" s="52">
        <v>300</v>
      </c>
      <c r="E47" s="52" t="s">
        <v>51</v>
      </c>
      <c r="F47" s="54">
        <v>1823</v>
      </c>
      <c r="G47" s="83">
        <f t="shared" si="1"/>
        <v>546900</v>
      </c>
      <c r="H47" s="15"/>
    </row>
    <row r="48" spans="2:8" ht="15.75" customHeight="1">
      <c r="B48" s="60" t="s">
        <v>53</v>
      </c>
      <c r="C48" s="82" t="s">
        <v>50</v>
      </c>
      <c r="D48" s="52">
        <v>150</v>
      </c>
      <c r="E48" s="52" t="s">
        <v>51</v>
      </c>
      <c r="F48" s="54">
        <v>1911</v>
      </c>
      <c r="G48" s="83">
        <f t="shared" si="1"/>
        <v>286650</v>
      </c>
      <c r="H48" s="15"/>
    </row>
    <row r="49" spans="2:8" ht="15.75" customHeight="1">
      <c r="B49" s="60" t="s">
        <v>54</v>
      </c>
      <c r="C49" s="82" t="s">
        <v>46</v>
      </c>
      <c r="D49" s="52">
        <v>1000</v>
      </c>
      <c r="E49" s="52" t="s">
        <v>47</v>
      </c>
      <c r="F49" s="54">
        <v>237</v>
      </c>
      <c r="G49" s="83">
        <f t="shared" si="1"/>
        <v>237000</v>
      </c>
      <c r="H49" s="15"/>
    </row>
    <row r="50" spans="2:8" ht="15.75" customHeight="1">
      <c r="B50" s="88" t="s">
        <v>55</v>
      </c>
      <c r="C50" s="82"/>
      <c r="D50" s="52"/>
      <c r="E50" s="52"/>
      <c r="F50" s="54"/>
      <c r="G50" s="83"/>
      <c r="H50" s="15"/>
    </row>
    <row r="51" spans="2:8" ht="15.75" customHeight="1">
      <c r="B51" s="60" t="s">
        <v>77</v>
      </c>
      <c r="C51" s="82" t="s">
        <v>56</v>
      </c>
      <c r="D51" s="52">
        <v>1</v>
      </c>
      <c r="E51" s="52" t="s">
        <v>57</v>
      </c>
      <c r="F51" s="54">
        <v>25447</v>
      </c>
      <c r="G51" s="83">
        <f t="shared" si="1"/>
        <v>25447</v>
      </c>
      <c r="H51" s="15"/>
    </row>
    <row r="52" spans="2:8" ht="15.75" customHeight="1">
      <c r="B52" s="78" t="s">
        <v>58</v>
      </c>
      <c r="C52" s="79"/>
      <c r="D52" s="102"/>
      <c r="E52" s="102"/>
      <c r="F52" s="102"/>
      <c r="G52" s="84">
        <f>SUM(G43:G51)</f>
        <v>1625972</v>
      </c>
      <c r="H52" s="15"/>
    </row>
    <row r="53" spans="2:8" ht="15.75" customHeight="1">
      <c r="B53" s="7"/>
      <c r="C53" s="14"/>
      <c r="D53" s="14"/>
      <c r="E53" s="14"/>
      <c r="F53" s="4"/>
      <c r="G53" s="7"/>
      <c r="H53" s="15"/>
    </row>
    <row r="54" spans="2:8" ht="15.75" customHeight="1">
      <c r="B54" s="66" t="s">
        <v>59</v>
      </c>
      <c r="C54" s="81"/>
      <c r="D54" s="81"/>
      <c r="E54" s="81"/>
      <c r="F54" s="67"/>
      <c r="G54" s="67"/>
      <c r="H54" s="15"/>
    </row>
    <row r="55" spans="2:8" ht="23.25" customHeight="1">
      <c r="B55" s="75" t="s">
        <v>60</v>
      </c>
      <c r="C55" s="89" t="s">
        <v>43</v>
      </c>
      <c r="D55" s="89" t="s">
        <v>44</v>
      </c>
      <c r="E55" s="77" t="s">
        <v>22</v>
      </c>
      <c r="F55" s="76" t="s">
        <v>23</v>
      </c>
      <c r="G55" s="77" t="s">
        <v>24</v>
      </c>
      <c r="H55" s="15"/>
    </row>
    <row r="56" spans="2:8" ht="15.75" customHeight="1">
      <c r="B56" s="18"/>
      <c r="C56" s="20"/>
      <c r="D56" s="17"/>
      <c r="E56" s="17"/>
      <c r="F56" s="17"/>
      <c r="G56" s="21"/>
      <c r="H56" s="15"/>
    </row>
    <row r="57" spans="2:8" ht="15.75" customHeight="1">
      <c r="B57" s="78" t="s">
        <v>61</v>
      </c>
      <c r="C57" s="79"/>
      <c r="D57" s="102"/>
      <c r="E57" s="102"/>
      <c r="F57" s="102"/>
      <c r="G57" s="90">
        <f>+G56</f>
        <v>0</v>
      </c>
      <c r="H57" s="15"/>
    </row>
    <row r="58" spans="2:8" ht="15.75" customHeight="1">
      <c r="B58" s="7"/>
      <c r="C58" s="14"/>
      <c r="D58" s="14"/>
      <c r="E58" s="14"/>
      <c r="F58" s="4"/>
      <c r="G58" s="7"/>
      <c r="H58" s="15"/>
    </row>
    <row r="59" spans="2:8" ht="15.75" customHeight="1">
      <c r="B59" s="91" t="s">
        <v>62</v>
      </c>
      <c r="C59" s="92"/>
      <c r="D59" s="93"/>
      <c r="E59" s="93"/>
      <c r="F59" s="94"/>
      <c r="G59" s="95">
        <f>G52+G38+G27+G22+G57</f>
        <v>1792652</v>
      </c>
      <c r="H59" s="15"/>
    </row>
    <row r="60" spans="2:8" ht="15.75" customHeight="1">
      <c r="B60" s="96" t="s">
        <v>63</v>
      </c>
      <c r="C60" s="97"/>
      <c r="D60" s="98"/>
      <c r="E60" s="98"/>
      <c r="F60" s="99"/>
      <c r="G60" s="100">
        <f>G59*5%</f>
        <v>89632.6</v>
      </c>
      <c r="H60" s="15"/>
    </row>
    <row r="61" spans="2:8" ht="15.75" customHeight="1">
      <c r="B61" s="91" t="s">
        <v>64</v>
      </c>
      <c r="C61" s="92"/>
      <c r="D61" s="93"/>
      <c r="E61" s="93"/>
      <c r="F61" s="94"/>
      <c r="G61" s="95">
        <f>SUM(G59:G60)</f>
        <v>1882284.6</v>
      </c>
      <c r="H61" s="15"/>
    </row>
    <row r="62" spans="2:8" ht="15.75" customHeight="1">
      <c r="B62" s="96" t="s">
        <v>65</v>
      </c>
      <c r="C62" s="97"/>
      <c r="D62" s="98"/>
      <c r="E62" s="98"/>
      <c r="F62" s="99"/>
      <c r="G62" s="100">
        <f>G12</f>
        <v>3000000</v>
      </c>
      <c r="H62" s="15"/>
    </row>
    <row r="63" spans="2:8" ht="15.75" customHeight="1">
      <c r="B63" s="91" t="s">
        <v>66</v>
      </c>
      <c r="C63" s="92"/>
      <c r="D63" s="93"/>
      <c r="E63" s="93"/>
      <c r="F63" s="94"/>
      <c r="G63" s="101">
        <f>G62-G61</f>
        <v>1117715.4</v>
      </c>
      <c r="H63" s="15"/>
    </row>
    <row r="64" ht="15.75" customHeight="1">
      <c r="B64" s="8" t="s">
        <v>67</v>
      </c>
    </row>
    <row r="65" ht="15.75" customHeight="1">
      <c r="B65" s="9" t="s">
        <v>68</v>
      </c>
    </row>
    <row r="66" ht="15.75" customHeight="1">
      <c r="B66" s="10" t="s">
        <v>69</v>
      </c>
    </row>
    <row r="67" ht="15.75" customHeight="1">
      <c r="B67" s="10" t="s">
        <v>70</v>
      </c>
    </row>
    <row r="68" ht="15.75" customHeight="1">
      <c r="B68" s="10" t="s">
        <v>71</v>
      </c>
    </row>
    <row r="69" ht="15.75" customHeight="1">
      <c r="B69" s="10" t="s">
        <v>72</v>
      </c>
    </row>
    <row r="70" ht="15.75" customHeight="1">
      <c r="B70" s="10" t="s">
        <v>73</v>
      </c>
    </row>
    <row r="71" ht="15.75" customHeight="1">
      <c r="B71" s="10" t="s">
        <v>74</v>
      </c>
    </row>
    <row r="72" ht="15.75" customHeight="1">
      <c r="B72" s="10" t="s">
        <v>75</v>
      </c>
    </row>
    <row r="73" ht="15.75" customHeight="1">
      <c r="B73" s="1" t="s">
        <v>76</v>
      </c>
    </row>
    <row r="74" ht="15.75" customHeight="1"/>
    <row r="75" spans="1:5" ht="15.75" customHeight="1" thickBot="1">
      <c r="A75" s="24"/>
      <c r="B75" s="104" t="s">
        <v>79</v>
      </c>
      <c r="C75" s="105"/>
      <c r="D75" s="37"/>
      <c r="E75" s="35"/>
    </row>
    <row r="76" spans="1:5" ht="15.75" customHeight="1">
      <c r="A76" s="24"/>
      <c r="B76" s="38" t="s">
        <v>60</v>
      </c>
      <c r="C76" s="39" t="s">
        <v>80</v>
      </c>
      <c r="D76" s="40" t="s">
        <v>81</v>
      </c>
      <c r="E76" s="35"/>
    </row>
    <row r="77" spans="1:5" ht="15.75" customHeight="1">
      <c r="A77" s="24"/>
      <c r="B77" s="25" t="s">
        <v>82</v>
      </c>
      <c r="C77" s="26">
        <f>+G22</f>
        <v>0</v>
      </c>
      <c r="D77" s="27">
        <f aca="true" t="shared" si="2" ref="D77:D82">(C77/$C$83)</f>
        <v>0</v>
      </c>
      <c r="E77" s="35"/>
    </row>
    <row r="78" spans="1:5" ht="15" customHeight="1">
      <c r="A78" s="24"/>
      <c r="B78" s="25" t="s">
        <v>83</v>
      </c>
      <c r="C78" s="26">
        <f>+G27</f>
        <v>0</v>
      </c>
      <c r="D78" s="27">
        <f t="shared" si="2"/>
        <v>0</v>
      </c>
      <c r="E78" s="35"/>
    </row>
    <row r="79" spans="1:5" ht="15" customHeight="1">
      <c r="A79" s="24"/>
      <c r="B79" s="25" t="s">
        <v>84</v>
      </c>
      <c r="C79" s="26">
        <f>+G38</f>
        <v>166680</v>
      </c>
      <c r="D79" s="27">
        <f t="shared" si="2"/>
        <v>0.08855194617180714</v>
      </c>
      <c r="E79" s="35"/>
    </row>
    <row r="80" spans="1:5" ht="15" customHeight="1">
      <c r="A80" s="24"/>
      <c r="B80" s="25" t="s">
        <v>42</v>
      </c>
      <c r="C80" s="26">
        <f>+G52</f>
        <v>1625972</v>
      </c>
      <c r="D80" s="27">
        <f t="shared" si="2"/>
        <v>0.8638288038208879</v>
      </c>
      <c r="E80" s="35"/>
    </row>
    <row r="81" spans="1:5" ht="15" customHeight="1">
      <c r="A81" s="24"/>
      <c r="B81" s="25" t="s">
        <v>85</v>
      </c>
      <c r="C81" s="28">
        <f>+G57</f>
        <v>0</v>
      </c>
      <c r="D81" s="27">
        <f t="shared" si="2"/>
        <v>0</v>
      </c>
      <c r="E81" s="36"/>
    </row>
    <row r="82" spans="1:5" ht="15" customHeight="1">
      <c r="A82" s="24"/>
      <c r="B82" s="25" t="s">
        <v>86</v>
      </c>
      <c r="C82" s="28">
        <v>89633</v>
      </c>
      <c r="D82" s="27">
        <f t="shared" si="2"/>
        <v>0.04761925000730495</v>
      </c>
      <c r="E82" s="36"/>
    </row>
    <row r="83" spans="1:5" ht="15" customHeight="1" thickBot="1">
      <c r="A83" s="24"/>
      <c r="B83" s="45" t="s">
        <v>87</v>
      </c>
      <c r="C83" s="46">
        <f>SUM(C77:C82)</f>
        <v>1882285</v>
      </c>
      <c r="D83" s="47">
        <f>SUM(D77:D82)</f>
        <v>1</v>
      </c>
      <c r="E83" s="36"/>
    </row>
    <row r="84" spans="1:5" ht="15" customHeight="1">
      <c r="A84" s="24"/>
      <c r="B84" s="29"/>
      <c r="C84" s="30"/>
      <c r="D84" s="30"/>
      <c r="E84" s="30"/>
    </row>
    <row r="85" spans="1:5" ht="15" customHeight="1">
      <c r="A85" s="24"/>
      <c r="B85" s="31"/>
      <c r="C85" s="30"/>
      <c r="D85" s="30"/>
      <c r="E85" s="30"/>
    </row>
    <row r="86" spans="1:5" ht="15" customHeight="1" thickBot="1">
      <c r="A86" s="32"/>
      <c r="B86" s="41"/>
      <c r="C86" s="42" t="s">
        <v>96</v>
      </c>
      <c r="D86" s="43"/>
      <c r="E86" s="44"/>
    </row>
    <row r="87" spans="1:5" ht="15" customHeight="1">
      <c r="A87" s="24"/>
      <c r="B87" s="48" t="s">
        <v>97</v>
      </c>
      <c r="C87" s="49">
        <v>5000</v>
      </c>
      <c r="D87" s="49">
        <v>6000</v>
      </c>
      <c r="E87" s="50">
        <v>7000</v>
      </c>
    </row>
    <row r="88" spans="1:5" ht="15" customHeight="1" thickBot="1">
      <c r="A88" s="24"/>
      <c r="B88" s="45" t="s">
        <v>89</v>
      </c>
      <c r="C88" s="46">
        <f>+$C$83/C87</f>
        <v>376.457</v>
      </c>
      <c r="D88" s="46">
        <f>+$C$83/D87</f>
        <v>313.71416666666664</v>
      </c>
      <c r="E88" s="46">
        <f>+$C$83/E87</f>
        <v>268.89785714285716</v>
      </c>
    </row>
    <row r="89" spans="1:5" ht="15" customHeight="1">
      <c r="A89" s="24"/>
      <c r="B89" s="33" t="s">
        <v>88</v>
      </c>
      <c r="C89" s="34"/>
      <c r="D89" s="34"/>
      <c r="E89" s="34"/>
    </row>
  </sheetData>
  <sheetProtection/>
  <mergeCells count="8">
    <mergeCell ref="B75:C75"/>
    <mergeCell ref="B17:G17"/>
    <mergeCell ref="E15:F15"/>
    <mergeCell ref="E9:F9"/>
    <mergeCell ref="E10:F10"/>
    <mergeCell ref="E11:F11"/>
    <mergeCell ref="E13:F13"/>
    <mergeCell ref="E14:F14"/>
  </mergeCells>
  <printOptions horizontalCentered="1"/>
  <pageMargins left="0.31496062992125984" right="0.31496062992125984" top="0.1968503937007874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Campos Olivares Juan</dc:creator>
  <cp:keywords/>
  <dc:description/>
  <cp:lastModifiedBy>Rioseco Ventura Victor Manuel</cp:lastModifiedBy>
  <cp:lastPrinted>2021-03-08T18:56:09Z</cp:lastPrinted>
  <dcterms:created xsi:type="dcterms:W3CDTF">2014-12-29T12:41:25Z</dcterms:created>
  <dcterms:modified xsi:type="dcterms:W3CDTF">2023-05-03T19:35:25Z</dcterms:modified>
  <cp:category/>
  <cp:version/>
  <cp:contentType/>
  <cp:contentStatus/>
</cp:coreProperties>
</file>