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diaz\Desktop\Asistencia Financiera 2022\Fichas técnicas 2023\Fichas técnicas área Panguipulli\"/>
    </mc:Choice>
  </mc:AlternateContent>
  <bookViews>
    <workbookView xWindow="0" yWindow="0" windowWidth="20490" windowHeight="7650"/>
  </bookViews>
  <sheets>
    <sheet name="BOVIN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" i="1" l="1"/>
  <c r="G51" i="1"/>
  <c r="G53" i="1" s="1"/>
  <c r="C75" i="1" s="1"/>
  <c r="G45" i="1"/>
  <c r="G44" i="1"/>
  <c r="G43" i="1"/>
  <c r="G42" i="1"/>
  <c r="G41" i="1"/>
  <c r="G40" i="1"/>
  <c r="G39" i="1"/>
  <c r="G38" i="1"/>
  <c r="G37" i="1"/>
  <c r="G35" i="1"/>
  <c r="G34" i="1"/>
  <c r="G33" i="1"/>
  <c r="G32" i="1"/>
  <c r="G46" i="1" s="1"/>
  <c r="G47" i="1" s="1"/>
  <c r="C74" i="1" s="1"/>
  <c r="G27" i="1"/>
  <c r="C72" i="1" s="1"/>
  <c r="G26" i="1"/>
  <c r="G25" i="1"/>
  <c r="G19" i="1"/>
  <c r="G20" i="1" s="1"/>
  <c r="G10" i="1"/>
  <c r="G58" i="1" s="1"/>
  <c r="G55" i="1" l="1"/>
  <c r="G56" i="1" s="1"/>
  <c r="C71" i="1"/>
  <c r="C76" i="1" l="1"/>
  <c r="G57" i="1"/>
  <c r="E82" i="1" l="1"/>
  <c r="D82" i="1"/>
  <c r="C82" i="1"/>
  <c r="G59" i="1"/>
  <c r="C77" i="1"/>
  <c r="D73" i="1" l="1"/>
  <c r="D74" i="1"/>
  <c r="D75" i="1"/>
  <c r="D72" i="1"/>
  <c r="D71" i="1"/>
  <c r="D76" i="1"/>
  <c r="D77" i="1" l="1"/>
</calcChain>
</file>

<file path=xl/sharedStrings.xml><?xml version="1.0" encoding="utf-8"?>
<sst xmlns="http://schemas.openxmlformats.org/spreadsheetml/2006/main" count="143" uniqueCount="105">
  <si>
    <t>RUBRO O CULTIVO</t>
  </si>
  <si>
    <t>BOVINO</t>
  </si>
  <si>
    <t>RENDIMIENTO (kg/Há.)</t>
  </si>
  <si>
    <t>VARIEDAD</t>
  </si>
  <si>
    <t>MESTIZA</t>
  </si>
  <si>
    <t>FECHA ESTIMADA  PRECIO VENTA</t>
  </si>
  <si>
    <t>MARZO</t>
  </si>
  <si>
    <t>NIVEL TECNOLÓGICO</t>
  </si>
  <si>
    <t>MEDIO</t>
  </si>
  <si>
    <t>PRECIO ESPERADO ($/Kg)</t>
  </si>
  <si>
    <t>REGIÓN</t>
  </si>
  <si>
    <t>LOS RIOS</t>
  </si>
  <si>
    <t>INGRESO ESPERADO, con IVA ($)</t>
  </si>
  <si>
    <t>AGENCIA DE ÁREA</t>
  </si>
  <si>
    <t>PANGUIPULLI</t>
  </si>
  <si>
    <t>DESTINO PRODUCCION</t>
  </si>
  <si>
    <t>VENTA EN FERIA</t>
  </si>
  <si>
    <t>COMUNA/LOCALIDAD</t>
  </si>
  <si>
    <t>FECHA DE COSECHA</t>
  </si>
  <si>
    <t>FEBRERO</t>
  </si>
  <si>
    <t>FECHA PRECIO INSUMOS</t>
  </si>
  <si>
    <t>CONTINGENCIA</t>
  </si>
  <si>
    <t>INUNDACIONES, SEQUÍA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</si>
  <si>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</si>
  <si>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</si>
  <si>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</si>
  <si>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</si>
  <si>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</si>
  <si>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</si>
  <si>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</si>
  <si>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</si>
  <si>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CUIDADO DEL REBAÑO (traslados diarios, alimentación, manejo sanitario)</t>
  </si>
  <si>
    <t>JH</t>
  </si>
  <si>
    <t>Enero - Diciembre</t>
  </si>
  <si>
    <t>Subtotal Jornadas Hombre</t>
  </si>
  <si>
    <t>INSUMOS</t>
  </si>
  <si>
    <t>Unidad (Kg/l/u)</t>
  </si>
  <si>
    <t>Cantidad (Kg/l/u)</t>
  </si>
  <si>
    <t>MANTENCIÓN DE PRADERA</t>
  </si>
  <si>
    <t>CAN 27 (NITROMAG/NITRAM MG)</t>
  </si>
  <si>
    <t>kg/ha</t>
  </si>
  <si>
    <t>Agosto - Septiembre</t>
  </si>
  <si>
    <t>Superfosfato Triple</t>
  </si>
  <si>
    <t>Abril - Mayo</t>
  </si>
  <si>
    <t>Subtotal Insumos</t>
  </si>
  <si>
    <t>ALIMENTACIÓN SUPLEMENTARIA</t>
  </si>
  <si>
    <t>Concentrado</t>
  </si>
  <si>
    <t>Sacos/cab</t>
  </si>
  <si>
    <t>May - Sept</t>
  </si>
  <si>
    <t>Ensilaje</t>
  </si>
  <si>
    <t>Bolo/cab</t>
  </si>
  <si>
    <t>Sales Minerales</t>
  </si>
  <si>
    <t>kg/cab</t>
  </si>
  <si>
    <t>Heno</t>
  </si>
  <si>
    <t>SANIDAD ANIMAL</t>
  </si>
  <si>
    <t>Arete mosca</t>
  </si>
  <si>
    <t>un/cab</t>
  </si>
  <si>
    <t>Enero</t>
  </si>
  <si>
    <t>DIIO</t>
  </si>
  <si>
    <t>Clostribac-8 GOLD 10 dosis</t>
  </si>
  <si>
    <t>Dosis/cab</t>
  </si>
  <si>
    <t>Abr - Oct</t>
  </si>
  <si>
    <t xml:space="preserve">Tuberculina 50 DOSIS </t>
  </si>
  <si>
    <t xml:space="preserve">RB - 51 (vaquilla) </t>
  </si>
  <si>
    <t xml:space="preserve">Octubre </t>
  </si>
  <si>
    <t>Antibiótico</t>
  </si>
  <si>
    <t>Ivermectina (terneros)</t>
  </si>
  <si>
    <t>Laboratorio (bruc. - leuc)</t>
  </si>
  <si>
    <t>Muestras/cab</t>
  </si>
  <si>
    <t>Materiales</t>
  </si>
  <si>
    <t>U.A./há</t>
  </si>
  <si>
    <t>OTROS</t>
  </si>
  <si>
    <t>Item</t>
  </si>
  <si>
    <t>Costos varios en el predio</t>
  </si>
  <si>
    <t>$/há</t>
  </si>
  <si>
    <t>Ene - Dic</t>
  </si>
  <si>
    <t>Gastos administración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</si>
  <si>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</si>
  <si>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</si>
  <si>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</si>
  <si>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</si>
  <si>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</si>
  <si>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</si>
  <si>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</si>
  <si>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</si>
  <si>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</si>
  <si>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están referidos al área en particular.</t>
  </si>
  <si>
    <t>5. El costo de la maquinaria incluye costo del operador, combustible y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</si>
  <si>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</si>
  <si>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</si>
  <si>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</si>
  <si>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</si>
  <si>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</si>
  <si>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Insumos Mant. Pradera</t>
  </si>
  <si>
    <t>Maquinaria</t>
  </si>
  <si>
    <t>Insumos</t>
  </si>
  <si>
    <t>Otros</t>
  </si>
  <si>
    <t>Imprevistos</t>
  </si>
  <si>
    <t>COSTO TOTAL/hà.</t>
  </si>
  <si>
    <t>ESCENARIOS COSTO UNITARIO  ($/Kg.)</t>
  </si>
  <si>
    <t>Rendimiento (kg/hà)</t>
  </si>
  <si>
    <t>Costo unitario ($/kg) (*)</t>
  </si>
  <si>
    <t>(*): Este valor representa el valor mìnimo de venta del producto</t>
  </si>
  <si>
    <r>
      <rPr>
        <u/>
        <sz val="8"/>
        <color rgb="FF000000"/>
        <rFont val="Calibri"/>
        <family val="2"/>
      </rPr>
      <t>Fuente</t>
    </r>
    <r>
      <rPr>
        <sz val="8"/>
        <color rgb="FF000000"/>
        <rFont val="Calibri"/>
        <family val="2"/>
      </rPr>
      <t>: INDAP</t>
    </r>
  </si>
  <si>
    <r>
      <rPr>
        <b/>
        <u/>
        <sz val="7"/>
        <color rgb="FF000000"/>
        <rFont val="Calibri"/>
        <family val="2"/>
      </rPr>
      <t>Notas</t>
    </r>
    <r>
      <rPr>
        <b/>
        <sz val="7"/>
        <color rgb="FF000000"/>
        <rFont val="Calibri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</si>
</sst>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</numFmts>
  <fonts count="19" x14ac:knownFonts="1">
    <font>
      <sz val="11"/>
      <color theme="1"/>
      <name val="Calibri"/>
      <family val="2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9"/>
      <color rgb="FFFFFFFF"/>
      <name val="Calibri"/>
      <family val="2"/>
    </font>
    <font>
      <sz val="8"/>
      <color rgb="FF000000"/>
      <name val="Arial Narrow"/>
      <family val="2"/>
    </font>
    <font>
      <sz val="9"/>
      <color rgb="FF000000"/>
      <name val="Arial Narrow"/>
      <family val="2"/>
    </font>
    <font>
      <b/>
      <i/>
      <sz val="9"/>
      <color rgb="FFFFFFFF"/>
      <name val="Calibri"/>
      <family val="2"/>
    </font>
    <font>
      <sz val="8"/>
      <color rgb="FFFFFFFF"/>
      <name val="Arial Narrow"/>
      <family val="2"/>
    </font>
    <font>
      <b/>
      <sz val="8"/>
      <color rgb="FF000000"/>
      <name val="Arial Narrow"/>
      <family val="2"/>
    </font>
    <font>
      <sz val="9"/>
      <color rgb="FFFFFFFF"/>
      <name val="Arial Narrow"/>
      <family val="2"/>
    </font>
    <font>
      <b/>
      <sz val="7"/>
      <color rgb="FFFFFFFF"/>
      <name val="Calibri"/>
      <family val="2"/>
    </font>
    <font>
      <sz val="11"/>
      <color rgb="FF000000"/>
      <name val="Calibri"/>
      <family val="2"/>
    </font>
    <font>
      <u/>
      <sz val="8"/>
      <color rgb="FF000000"/>
      <name val="Calibri"/>
      <family val="2"/>
    </font>
    <font>
      <sz val="8"/>
      <color rgb="FF000000"/>
      <name val="Calibri"/>
      <family val="2"/>
    </font>
    <font>
      <b/>
      <sz val="7"/>
      <color rgb="FF000000"/>
      <name val="Calibri"/>
      <family val="2"/>
    </font>
    <font>
      <b/>
      <u/>
      <sz val="7"/>
      <color rgb="FF000000"/>
      <name val="Calibri"/>
      <family val="2"/>
    </font>
    <font>
      <sz val="7"/>
      <color rgb="FF000000"/>
      <name val="Calibri"/>
      <family val="2"/>
    </font>
    <font>
      <b/>
      <sz val="7"/>
      <color rgb="FFFEFEFE"/>
      <name val="Calibri"/>
      <family val="2"/>
    </font>
    <font>
      <sz val="8"/>
      <color rgb="FFFFFFFF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CB3B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77670"/>
        <bgColor rgb="FFFFFFFF"/>
      </patternFill>
    </fill>
    <fill>
      <patternFill patternType="solid">
        <fgColor rgb="FFFF891C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388194"/>
        <bgColor rgb="FFFFFFFF"/>
      </patternFill>
    </fill>
    <fill>
      <patternFill patternType="solid">
        <fgColor rgb="FFE26B0A"/>
        <bgColor rgb="FF000000"/>
      </patternFill>
    </fill>
    <fill>
      <patternFill patternType="solid">
        <fgColor rgb="FFFEFEFE"/>
        <bgColor rgb="FFFFFFFF"/>
      </patternFill>
    </fill>
    <fill>
      <patternFill patternType="solid">
        <fgColor rgb="FFD8D8D8"/>
        <bgColor rgb="FFFFFFFF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000000"/>
      </right>
      <top style="thin">
        <color rgb="FF7F7F7F"/>
      </top>
      <bottom style="thin">
        <color rgb="FF7F7F7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000000"/>
      </bottom>
      <diagonal/>
    </border>
    <border>
      <left style="thin">
        <color rgb="FF7F7F7F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 style="thin">
        <color rgb="FFAAAAA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000000"/>
      </top>
      <bottom style="thin">
        <color rgb="FF7F7F7F"/>
      </bottom>
      <diagonal/>
    </border>
    <border>
      <left style="thin">
        <color rgb="FFAAAAAA"/>
      </left>
      <right style="thin">
        <color rgb="FFAAAAAA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33">
    <xf numFmtId="0" fontId="0" fillId="0" borderId="0" xfId="0"/>
    <xf numFmtId="49" fontId="1" fillId="2" borderId="7" xfId="0" applyNumberFormat="1" applyFont="1" applyFill="1" applyBorder="1" applyAlignment="1">
      <alignment vertical="center" wrapText="1"/>
    </xf>
    <xf numFmtId="49" fontId="2" fillId="3" borderId="8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vertical="center"/>
    </xf>
    <xf numFmtId="49" fontId="3" fillId="2" borderId="8" xfId="0" applyNumberFormat="1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vertical="center" wrapText="1"/>
    </xf>
    <xf numFmtId="49" fontId="4" fillId="3" borderId="8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vertical="center"/>
    </xf>
    <xf numFmtId="49" fontId="4" fillId="3" borderId="8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49" fontId="4" fillId="3" borderId="8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14" fontId="4" fillId="3" borderId="8" xfId="0" applyNumberFormat="1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wrapText="1"/>
    </xf>
    <xf numFmtId="14" fontId="2" fillId="3" borderId="11" xfId="0" applyNumberFormat="1" applyFont="1" applyFill="1" applyBorder="1" applyAlignment="1"/>
    <xf numFmtId="0" fontId="2" fillId="3" borderId="12" xfId="0" applyFont="1" applyFill="1" applyBorder="1" applyAlignment="1"/>
    <xf numFmtId="0" fontId="2" fillId="3" borderId="11" xfId="0" applyFont="1" applyFill="1" applyBorder="1" applyAlignment="1"/>
    <xf numFmtId="0" fontId="2" fillId="3" borderId="11" xfId="0" applyFont="1" applyFill="1" applyBorder="1" applyAlignment="1">
      <alignment horizontal="justify" wrapText="1"/>
    </xf>
    <xf numFmtId="49" fontId="6" fillId="2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/>
    <xf numFmtId="0" fontId="2" fillId="3" borderId="14" xfId="0" applyFont="1" applyFill="1" applyBorder="1" applyAlignment="1">
      <alignment horizontal="left"/>
    </xf>
    <xf numFmtId="0" fontId="2" fillId="3" borderId="14" xfId="0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horizontal="center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8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2" fillId="3" borderId="14" xfId="0" applyNumberFormat="1" applyFont="1" applyFill="1" applyBorder="1" applyAlignment="1"/>
    <xf numFmtId="49" fontId="1" fillId="5" borderId="1" xfId="0" applyNumberFormat="1" applyFont="1" applyFill="1" applyBorder="1" applyAlignment="1">
      <alignment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vertical="center"/>
    </xf>
    <xf numFmtId="49" fontId="1" fillId="2" borderId="15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4" fillId="3" borderId="8" xfId="0" applyNumberFormat="1" applyFont="1" applyFill="1" applyBorder="1" applyAlignment="1"/>
    <xf numFmtId="49" fontId="4" fillId="3" borderId="8" xfId="0" applyNumberFormat="1" applyFont="1" applyFill="1" applyBorder="1" applyAlignment="1">
      <alignment horizontal="center"/>
    </xf>
    <xf numFmtId="0" fontId="4" fillId="3" borderId="8" xfId="0" applyNumberFormat="1" applyFont="1" applyFill="1" applyBorder="1" applyAlignment="1">
      <alignment horizontal="center"/>
    </xf>
    <xf numFmtId="3" fontId="4" fillId="0" borderId="8" xfId="0" applyNumberFormat="1" applyFont="1" applyFill="1" applyBorder="1" applyAlignment="1"/>
    <xf numFmtId="3" fontId="4" fillId="3" borderId="8" xfId="0" applyNumberFormat="1" applyFont="1" applyFill="1" applyBorder="1" applyAlignment="1"/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2" fillId="3" borderId="19" xfId="0" applyFont="1" applyFill="1" applyBorder="1" applyAlignment="1"/>
    <xf numFmtId="0" fontId="2" fillId="3" borderId="20" xfId="0" applyFont="1" applyFill="1" applyBorder="1" applyAlignment="1"/>
    <xf numFmtId="3" fontId="2" fillId="3" borderId="20" xfId="0" applyNumberFormat="1" applyFont="1" applyFill="1" applyBorder="1" applyAlignment="1"/>
    <xf numFmtId="0" fontId="4" fillId="3" borderId="8" xfId="0" applyNumberFormat="1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/>
    <xf numFmtId="49" fontId="8" fillId="3" borderId="8" xfId="0" applyNumberFormat="1" applyFont="1" applyFill="1" applyBorder="1" applyAlignment="1"/>
    <xf numFmtId="49" fontId="4" fillId="6" borderId="8" xfId="0" applyNumberFormat="1" applyFont="1" applyFill="1" applyBorder="1" applyAlignment="1"/>
    <xf numFmtId="49" fontId="4" fillId="6" borderId="8" xfId="0" applyNumberFormat="1" applyFont="1" applyFill="1" applyBorder="1" applyAlignment="1">
      <alignment horizontal="center"/>
    </xf>
    <xf numFmtId="0" fontId="4" fillId="6" borderId="8" xfId="0" applyNumberFormat="1" applyFont="1" applyFill="1" applyBorder="1" applyAlignment="1"/>
    <xf numFmtId="3" fontId="4" fillId="6" borderId="8" xfId="0" applyNumberFormat="1" applyFont="1" applyFill="1" applyBorder="1" applyAlignment="1"/>
    <xf numFmtId="49" fontId="4" fillId="6" borderId="21" xfId="0" applyNumberFormat="1" applyFont="1" applyFill="1" applyBorder="1" applyAlignment="1"/>
    <xf numFmtId="49" fontId="4" fillId="6" borderId="21" xfId="0" applyNumberFormat="1" applyFont="1" applyFill="1" applyBorder="1" applyAlignment="1">
      <alignment horizontal="center"/>
    </xf>
    <xf numFmtId="0" fontId="4" fillId="6" borderId="21" xfId="0" applyNumberFormat="1" applyFont="1" applyFill="1" applyBorder="1" applyAlignment="1"/>
    <xf numFmtId="3" fontId="4" fillId="6" borderId="21" xfId="0" applyNumberFormat="1" applyFont="1" applyFill="1" applyBorder="1" applyAlignment="1"/>
    <xf numFmtId="0" fontId="9" fillId="2" borderId="22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 applyAlignment="1">
      <alignment horizontal="center" wrapText="1"/>
    </xf>
    <xf numFmtId="49" fontId="9" fillId="2" borderId="23" xfId="0" applyNumberFormat="1" applyFont="1" applyFill="1" applyBorder="1" applyAlignment="1">
      <alignment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vertical="center"/>
    </xf>
    <xf numFmtId="3" fontId="9" fillId="2" borderId="23" xfId="0" applyNumberFormat="1" applyFont="1" applyFill="1" applyBorder="1" applyAlignment="1">
      <alignment vertical="center"/>
    </xf>
    <xf numFmtId="0" fontId="2" fillId="3" borderId="24" xfId="0" applyFont="1" applyFill="1" applyBorder="1" applyAlignment="1"/>
    <xf numFmtId="3" fontId="2" fillId="3" borderId="24" xfId="0" applyNumberFormat="1" applyFont="1" applyFill="1" applyBorder="1" applyAlignment="1"/>
    <xf numFmtId="49" fontId="1" fillId="5" borderId="25" xfId="0" applyNumberFormat="1" applyFont="1" applyFill="1" applyBorder="1" applyAlignment="1">
      <alignment vertical="center"/>
    </xf>
    <xf numFmtId="0" fontId="1" fillId="5" borderId="26" xfId="0" applyFont="1" applyFill="1" applyBorder="1" applyAlignment="1">
      <alignment vertical="center"/>
    </xf>
    <xf numFmtId="164" fontId="1" fillId="5" borderId="27" xfId="0" applyNumberFormat="1" applyFont="1" applyFill="1" applyBorder="1" applyAlignment="1">
      <alignment vertical="center"/>
    </xf>
    <xf numFmtId="49" fontId="1" fillId="2" borderId="28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29" xfId="0" applyNumberFormat="1" applyFont="1" applyFill="1" applyBorder="1" applyAlignment="1">
      <alignment vertical="center"/>
    </xf>
    <xf numFmtId="49" fontId="1" fillId="5" borderId="28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164" fontId="1" fillId="5" borderId="29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0" fontId="10" fillId="5" borderId="31" xfId="0" applyFont="1" applyFill="1" applyBorder="1" applyAlignment="1">
      <alignment vertical="center"/>
    </xf>
    <xf numFmtId="164" fontId="1" fillId="7" borderId="32" xfId="0" applyNumberFormat="1" applyFont="1" applyFill="1" applyBorder="1" applyAlignment="1">
      <alignment vertical="center"/>
    </xf>
    <xf numFmtId="49" fontId="11" fillId="3" borderId="0" xfId="0" applyNumberFormat="1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164" fontId="1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49" fontId="14" fillId="3" borderId="2" xfId="0" applyNumberFormat="1" applyFont="1" applyFill="1" applyBorder="1" applyAlignment="1">
      <alignment vertical="center"/>
    </xf>
    <xf numFmtId="0" fontId="16" fillId="3" borderId="3" xfId="0" applyFont="1" applyFill="1" applyBorder="1" applyAlignment="1"/>
    <xf numFmtId="0" fontId="16" fillId="3" borderId="4" xfId="0" applyFont="1" applyFill="1" applyBorder="1" applyAlignment="1"/>
    <xf numFmtId="49" fontId="16" fillId="3" borderId="5" xfId="0" applyNumberFormat="1" applyFont="1" applyFill="1" applyBorder="1" applyAlignment="1">
      <alignment vertical="center"/>
    </xf>
    <xf numFmtId="0" fontId="16" fillId="3" borderId="0" xfId="0" applyFont="1" applyFill="1" applyBorder="1" applyAlignment="1"/>
    <xf numFmtId="0" fontId="16" fillId="3" borderId="6" xfId="0" applyFont="1" applyFill="1" applyBorder="1" applyAlignment="1"/>
    <xf numFmtId="49" fontId="17" fillId="8" borderId="33" xfId="0" applyNumberFormat="1" applyFont="1" applyFill="1" applyBorder="1" applyAlignment="1">
      <alignment vertical="center"/>
    </xf>
    <xf numFmtId="0" fontId="14" fillId="8" borderId="34" xfId="0" applyFont="1" applyFill="1" applyBorder="1" applyAlignment="1">
      <alignment vertical="center"/>
    </xf>
    <xf numFmtId="0" fontId="16" fillId="8" borderId="35" xfId="0" applyFont="1" applyFill="1" applyBorder="1" applyAlignment="1"/>
    <xf numFmtId="0" fontId="16" fillId="9" borderId="0" xfId="0" applyFont="1" applyFill="1" applyBorder="1" applyAlignment="1"/>
    <xf numFmtId="0" fontId="11" fillId="0" borderId="0" xfId="0" applyNumberFormat="1" applyFont="1" applyFill="1" applyBorder="1" applyAlignment="1"/>
    <xf numFmtId="49" fontId="14" fillId="10" borderId="36" xfId="0" applyNumberFormat="1" applyFont="1" applyFill="1" applyBorder="1" applyAlignment="1">
      <alignment vertical="center"/>
    </xf>
    <xf numFmtId="49" fontId="14" fillId="10" borderId="37" xfId="0" applyNumberFormat="1" applyFont="1" applyFill="1" applyBorder="1" applyAlignment="1">
      <alignment vertical="center"/>
    </xf>
    <xf numFmtId="49" fontId="16" fillId="10" borderId="38" xfId="0" applyNumberFormat="1" applyFont="1" applyFill="1" applyBorder="1" applyAlignment="1"/>
    <xf numFmtId="49" fontId="14" fillId="3" borderId="39" xfId="0" applyNumberFormat="1" applyFont="1" applyFill="1" applyBorder="1" applyAlignment="1">
      <alignment vertical="center"/>
    </xf>
    <xf numFmtId="3" fontId="14" fillId="3" borderId="8" xfId="0" applyNumberFormat="1" applyFont="1" applyFill="1" applyBorder="1" applyAlignment="1">
      <alignment vertical="center"/>
    </xf>
    <xf numFmtId="9" fontId="16" fillId="3" borderId="40" xfId="0" applyNumberFormat="1" applyFont="1" applyFill="1" applyBorder="1" applyAlignment="1"/>
    <xf numFmtId="165" fontId="14" fillId="3" borderId="8" xfId="0" applyNumberFormat="1" applyFont="1" applyFill="1" applyBorder="1" applyAlignment="1">
      <alignment vertical="center"/>
    </xf>
    <xf numFmtId="0" fontId="10" fillId="9" borderId="0" xfId="0" applyFont="1" applyFill="1" applyBorder="1" applyAlignment="1">
      <alignment vertical="center"/>
    </xf>
    <xf numFmtId="49" fontId="14" fillId="10" borderId="41" xfId="0" applyNumberFormat="1" applyFont="1" applyFill="1" applyBorder="1" applyAlignment="1">
      <alignment vertical="center"/>
    </xf>
    <xf numFmtId="165" fontId="14" fillId="10" borderId="42" xfId="0" applyNumberFormat="1" applyFont="1" applyFill="1" applyBorder="1" applyAlignment="1">
      <alignment vertical="center"/>
    </xf>
    <xf numFmtId="9" fontId="14" fillId="10" borderId="43" xfId="0" applyNumberFormat="1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10" fillId="8" borderId="44" xfId="0" applyFont="1" applyFill="1" applyBorder="1" applyAlignment="1">
      <alignment vertical="center"/>
    </xf>
    <xf numFmtId="49" fontId="17" fillId="8" borderId="0" xfId="0" applyNumberFormat="1" applyFont="1" applyFill="1" applyBorder="1" applyAlignment="1">
      <alignment vertical="center"/>
    </xf>
    <xf numFmtId="0" fontId="10" fillId="8" borderId="0" xfId="0" applyFont="1" applyFill="1" applyBorder="1" applyAlignment="1">
      <alignment vertical="center"/>
    </xf>
    <xf numFmtId="0" fontId="10" fillId="8" borderId="45" xfId="0" applyFont="1" applyFill="1" applyBorder="1" applyAlignment="1">
      <alignment vertical="center"/>
    </xf>
    <xf numFmtId="0" fontId="10" fillId="9" borderId="44" xfId="0" applyFont="1" applyFill="1" applyBorder="1" applyAlignment="1">
      <alignment vertical="center"/>
    </xf>
    <xf numFmtId="49" fontId="14" fillId="10" borderId="46" xfId="0" applyNumberFormat="1" applyFont="1" applyFill="1" applyBorder="1" applyAlignment="1">
      <alignment vertical="center"/>
    </xf>
    <xf numFmtId="0" fontId="14" fillId="10" borderId="47" xfId="0" applyNumberFormat="1" applyFont="1" applyFill="1" applyBorder="1" applyAlignment="1">
      <alignment vertical="center"/>
    </xf>
    <xf numFmtId="0" fontId="14" fillId="10" borderId="48" xfId="0" applyNumberFormat="1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165" fontId="14" fillId="10" borderId="43" xfId="0" applyNumberFormat="1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19050</xdr:colOff>
      <xdr:row>6</xdr:row>
      <xdr:rowOff>66675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571500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PAS"/>
      <sheetName val="PRADERA"/>
      <sheetName val="BOVINO"/>
      <sheetName val="MIEL"/>
      <sheetName val="OVIN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83"/>
  <sheetViews>
    <sheetView tabSelected="1" workbookViewId="0">
      <selection activeCell="H87" sqref="H87"/>
    </sheetView>
  </sheetViews>
  <sheetFormatPr baseColWidth="10" defaultRowHeight="15" x14ac:dyDescent="0.25"/>
  <cols>
    <col min="1" max="1" width="6.140625" customWidth="1"/>
    <col min="2" max="2" width="23.28515625" customWidth="1"/>
    <col min="3" max="3" width="14.42578125" customWidth="1"/>
    <col min="4" max="4" width="8.85546875" customWidth="1"/>
    <col min="6" max="6" width="13.42578125" customWidth="1"/>
    <col min="7" max="7" width="14" customWidth="1"/>
  </cols>
  <sheetData>
    <row r="7" spans="2:7" ht="24" x14ac:dyDescent="0.25">
      <c r="B7" s="1" t="s">
        <v>0</v>
      </c>
      <c r="C7" s="2" t="s">
        <v>1</v>
      </c>
      <c r="D7" s="3"/>
      <c r="E7" s="4" t="s">
        <v>2</v>
      </c>
      <c r="F7" s="5"/>
      <c r="G7" s="6">
        <v>500</v>
      </c>
    </row>
    <row r="8" spans="2:7" x14ac:dyDescent="0.25">
      <c r="B8" s="7" t="s">
        <v>3</v>
      </c>
      <c r="C8" s="8" t="s">
        <v>4</v>
      </c>
      <c r="D8" s="9"/>
      <c r="E8" s="10" t="s">
        <v>5</v>
      </c>
      <c r="F8" s="11"/>
      <c r="G8" s="12" t="s">
        <v>6</v>
      </c>
    </row>
    <row r="9" spans="2:7" ht="25.5" x14ac:dyDescent="0.25">
      <c r="B9" s="7" t="s">
        <v>7</v>
      </c>
      <c r="C9" s="12" t="s">
        <v>8</v>
      </c>
      <c r="D9" s="9"/>
      <c r="E9" s="10" t="s">
        <v>9</v>
      </c>
      <c r="F9" s="11"/>
      <c r="G9" s="6">
        <v>1750</v>
      </c>
    </row>
    <row r="10" spans="2:7" x14ac:dyDescent="0.25">
      <c r="B10" s="7" t="s">
        <v>10</v>
      </c>
      <c r="C10" s="8" t="s">
        <v>11</v>
      </c>
      <c r="D10" s="9"/>
      <c r="E10" s="13" t="s">
        <v>12</v>
      </c>
      <c r="F10" s="14"/>
      <c r="G10" s="6">
        <f>(G7*G9)</f>
        <v>875000</v>
      </c>
    </row>
    <row r="11" spans="2:7" ht="25.5" x14ac:dyDescent="0.25">
      <c r="B11" s="7" t="s">
        <v>13</v>
      </c>
      <c r="C11" s="12" t="s">
        <v>14</v>
      </c>
      <c r="D11" s="9"/>
      <c r="E11" s="10" t="s">
        <v>15</v>
      </c>
      <c r="F11" s="11"/>
      <c r="G11" s="12" t="s">
        <v>16</v>
      </c>
    </row>
    <row r="12" spans="2:7" ht="25.5" x14ac:dyDescent="0.25">
      <c r="B12" s="7" t="s">
        <v>17</v>
      </c>
      <c r="C12" s="12" t="s">
        <v>14</v>
      </c>
      <c r="D12" s="9"/>
      <c r="E12" s="10" t="s">
        <v>18</v>
      </c>
      <c r="F12" s="11"/>
      <c r="G12" s="12" t="s">
        <v>19</v>
      </c>
    </row>
    <row r="13" spans="2:7" ht="25.5" x14ac:dyDescent="0.25">
      <c r="B13" s="7" t="s">
        <v>20</v>
      </c>
      <c r="C13" s="15">
        <v>45001</v>
      </c>
      <c r="D13" s="9"/>
      <c r="E13" s="16" t="s">
        <v>21</v>
      </c>
      <c r="F13" s="17"/>
      <c r="G13" s="8" t="s">
        <v>22</v>
      </c>
    </row>
    <row r="14" spans="2:7" x14ac:dyDescent="0.25">
      <c r="B14" s="18"/>
      <c r="C14" s="19"/>
      <c r="D14" s="20"/>
      <c r="E14" s="21"/>
      <c r="F14" s="21"/>
      <c r="G14" s="22"/>
    </row>
    <row r="15" spans="2:7" x14ac:dyDescent="0.25">
      <c r="B15" s="23" t="s">
        <v>23</v>
      </c>
      <c r="C15" s="24"/>
      <c r="D15" s="24"/>
      <c r="E15" s="24"/>
      <c r="F15" s="24"/>
      <c r="G15" s="24"/>
    </row>
    <row r="16" spans="2:7" x14ac:dyDescent="0.25">
      <c r="B16" s="25"/>
      <c r="C16" s="26"/>
      <c r="D16" s="26"/>
      <c r="E16" s="26"/>
      <c r="F16" s="27"/>
      <c r="G16" s="27"/>
    </row>
    <row r="17" spans="2:7" x14ac:dyDescent="0.25">
      <c r="B17" s="28" t="s">
        <v>24</v>
      </c>
      <c r="C17" s="29"/>
      <c r="D17" s="30"/>
      <c r="E17" s="30"/>
      <c r="F17" s="30"/>
      <c r="G17" s="30"/>
    </row>
    <row r="18" spans="2:7" ht="24" x14ac:dyDescent="0.25">
      <c r="B18" s="31" t="s">
        <v>25</v>
      </c>
      <c r="C18" s="31" t="s">
        <v>26</v>
      </c>
      <c r="D18" s="31" t="s">
        <v>27</v>
      </c>
      <c r="E18" s="31" t="s">
        <v>28</v>
      </c>
      <c r="F18" s="31" t="s">
        <v>29</v>
      </c>
      <c r="G18" s="31" t="s">
        <v>30</v>
      </c>
    </row>
    <row r="19" spans="2:7" ht="63.75" x14ac:dyDescent="0.25">
      <c r="B19" s="32" t="s">
        <v>31</v>
      </c>
      <c r="C19" s="33" t="s">
        <v>32</v>
      </c>
      <c r="D19" s="34">
        <v>10</v>
      </c>
      <c r="E19" s="32" t="s">
        <v>33</v>
      </c>
      <c r="F19" s="35">
        <v>20000</v>
      </c>
      <c r="G19" s="35">
        <f>(D19*F19)</f>
        <v>200000</v>
      </c>
    </row>
    <row r="20" spans="2:7" x14ac:dyDescent="0.25">
      <c r="B20" s="36" t="s">
        <v>34</v>
      </c>
      <c r="C20" s="37"/>
      <c r="D20" s="37"/>
      <c r="E20" s="37"/>
      <c r="F20" s="38"/>
      <c r="G20" s="39">
        <f>SUM(G19:G19)</f>
        <v>200000</v>
      </c>
    </row>
    <row r="21" spans="2:7" x14ac:dyDescent="0.25">
      <c r="B21" s="25"/>
      <c r="C21" s="27"/>
      <c r="D21" s="27"/>
      <c r="E21" s="27"/>
      <c r="F21" s="40"/>
      <c r="G21" s="40"/>
    </row>
    <row r="22" spans="2:7" x14ac:dyDescent="0.25">
      <c r="B22" s="41" t="s">
        <v>35</v>
      </c>
      <c r="C22" s="42"/>
      <c r="D22" s="43"/>
      <c r="E22" s="43"/>
      <c r="F22" s="44"/>
      <c r="G22" s="44"/>
    </row>
    <row r="23" spans="2:7" ht="24" x14ac:dyDescent="0.25">
      <c r="B23" s="45" t="s">
        <v>25</v>
      </c>
      <c r="C23" s="45" t="s">
        <v>36</v>
      </c>
      <c r="D23" s="45" t="s">
        <v>37</v>
      </c>
      <c r="E23" s="45" t="s">
        <v>28</v>
      </c>
      <c r="F23" s="45" t="s">
        <v>29</v>
      </c>
      <c r="G23" s="45" t="s">
        <v>30</v>
      </c>
    </row>
    <row r="24" spans="2:7" ht="25.5" x14ac:dyDescent="0.25">
      <c r="B24" s="46" t="s">
        <v>38</v>
      </c>
      <c r="C24" s="47"/>
      <c r="D24" s="47"/>
      <c r="E24" s="47"/>
      <c r="F24" s="47"/>
      <c r="G24" s="47"/>
    </row>
    <row r="25" spans="2:7" x14ac:dyDescent="0.25">
      <c r="B25" s="48" t="s">
        <v>39</v>
      </c>
      <c r="C25" s="49" t="s">
        <v>40</v>
      </c>
      <c r="D25" s="50">
        <v>125</v>
      </c>
      <c r="E25" s="49" t="s">
        <v>41</v>
      </c>
      <c r="F25" s="51">
        <v>797</v>
      </c>
      <c r="G25" s="52">
        <f>(D25*F25)</f>
        <v>99625</v>
      </c>
    </row>
    <row r="26" spans="2:7" x14ac:dyDescent="0.25">
      <c r="B26" s="48" t="s">
        <v>42</v>
      </c>
      <c r="C26" s="49" t="s">
        <v>40</v>
      </c>
      <c r="D26" s="50">
        <v>125</v>
      </c>
      <c r="E26" s="49" t="s">
        <v>43</v>
      </c>
      <c r="F26" s="51">
        <v>930</v>
      </c>
      <c r="G26" s="52">
        <f>(D26*F26)</f>
        <v>116250</v>
      </c>
    </row>
    <row r="27" spans="2:7" x14ac:dyDescent="0.25">
      <c r="B27" s="53" t="s">
        <v>44</v>
      </c>
      <c r="C27" s="54"/>
      <c r="D27" s="54"/>
      <c r="E27" s="54"/>
      <c r="F27" s="55"/>
      <c r="G27" s="56">
        <f>SUM(G24:G26)</f>
        <v>215875</v>
      </c>
    </row>
    <row r="28" spans="2:7" x14ac:dyDescent="0.25">
      <c r="B28" s="57"/>
      <c r="C28" s="58"/>
      <c r="D28" s="58"/>
      <c r="E28" s="58"/>
      <c r="F28" s="59"/>
      <c r="G28" s="59"/>
    </row>
    <row r="29" spans="2:7" x14ac:dyDescent="0.25">
      <c r="B29" s="41" t="s">
        <v>35</v>
      </c>
      <c r="C29" s="42"/>
      <c r="D29" s="43"/>
      <c r="E29" s="43"/>
      <c r="F29" s="44"/>
      <c r="G29" s="44"/>
    </row>
    <row r="30" spans="2:7" ht="24" x14ac:dyDescent="0.25">
      <c r="B30" s="45" t="s">
        <v>25</v>
      </c>
      <c r="C30" s="45" t="s">
        <v>36</v>
      </c>
      <c r="D30" s="45" t="s">
        <v>37</v>
      </c>
      <c r="E30" s="45" t="s">
        <v>28</v>
      </c>
      <c r="F30" s="45" t="s">
        <v>29</v>
      </c>
      <c r="G30" s="45" t="s">
        <v>30</v>
      </c>
    </row>
    <row r="31" spans="2:7" ht="38.25" x14ac:dyDescent="0.25">
      <c r="B31" s="46" t="s">
        <v>45</v>
      </c>
      <c r="C31" s="47"/>
      <c r="D31" s="47"/>
      <c r="E31" s="47"/>
      <c r="F31" s="47"/>
      <c r="G31" s="47"/>
    </row>
    <row r="32" spans="2:7" x14ac:dyDescent="0.25">
      <c r="B32" s="48" t="s">
        <v>46</v>
      </c>
      <c r="C32" s="49" t="s">
        <v>47</v>
      </c>
      <c r="D32" s="60">
        <v>3</v>
      </c>
      <c r="E32" s="49" t="s">
        <v>48</v>
      </c>
      <c r="F32" s="51">
        <v>9360</v>
      </c>
      <c r="G32" s="52">
        <f>(D32*F32)</f>
        <v>28080</v>
      </c>
    </row>
    <row r="33" spans="2:7" x14ac:dyDescent="0.25">
      <c r="B33" s="48" t="s">
        <v>49</v>
      </c>
      <c r="C33" s="61" t="s">
        <v>50</v>
      </c>
      <c r="D33" s="62">
        <v>1.1000000000000001</v>
      </c>
      <c r="E33" s="61" t="s">
        <v>48</v>
      </c>
      <c r="F33" s="51">
        <v>35000</v>
      </c>
      <c r="G33" s="52">
        <f>(D33*F33)</f>
        <v>38500</v>
      </c>
    </row>
    <row r="34" spans="2:7" x14ac:dyDescent="0.25">
      <c r="B34" s="48" t="s">
        <v>51</v>
      </c>
      <c r="C34" s="49" t="s">
        <v>52</v>
      </c>
      <c r="D34" s="60">
        <v>36</v>
      </c>
      <c r="E34" s="49" t="s">
        <v>48</v>
      </c>
      <c r="F34" s="51">
        <v>910</v>
      </c>
      <c r="G34" s="52">
        <f>(D34*F34)</f>
        <v>32760</v>
      </c>
    </row>
    <row r="35" spans="2:7" x14ac:dyDescent="0.25">
      <c r="B35" s="48" t="s">
        <v>53</v>
      </c>
      <c r="C35" s="49" t="s">
        <v>52</v>
      </c>
      <c r="D35" s="60">
        <v>200</v>
      </c>
      <c r="E35" s="49" t="s">
        <v>48</v>
      </c>
      <c r="F35" s="51">
        <v>300</v>
      </c>
      <c r="G35" s="52">
        <f>(D35*F35)</f>
        <v>60000</v>
      </c>
    </row>
    <row r="36" spans="2:7" x14ac:dyDescent="0.25">
      <c r="B36" s="63" t="s">
        <v>54</v>
      </c>
      <c r="C36" s="61"/>
      <c r="D36" s="62"/>
      <c r="E36" s="61"/>
      <c r="F36" s="52"/>
      <c r="G36" s="52"/>
    </row>
    <row r="37" spans="2:7" x14ac:dyDescent="0.25">
      <c r="B37" s="48" t="s">
        <v>55</v>
      </c>
      <c r="C37" s="49" t="s">
        <v>56</v>
      </c>
      <c r="D37" s="60">
        <v>1</v>
      </c>
      <c r="E37" s="49" t="s">
        <v>57</v>
      </c>
      <c r="F37" s="52">
        <v>1533</v>
      </c>
      <c r="G37" s="52">
        <f t="shared" ref="G37:G45" si="0">(D37*F37)</f>
        <v>1533</v>
      </c>
    </row>
    <row r="38" spans="2:7" x14ac:dyDescent="0.25">
      <c r="B38" s="48" t="s">
        <v>58</v>
      </c>
      <c r="C38" s="49" t="s">
        <v>56</v>
      </c>
      <c r="D38" s="60">
        <v>1</v>
      </c>
      <c r="E38" s="49" t="s">
        <v>57</v>
      </c>
      <c r="F38" s="52">
        <v>2352</v>
      </c>
      <c r="G38" s="52">
        <f t="shared" si="0"/>
        <v>2352</v>
      </c>
    </row>
    <row r="39" spans="2:7" x14ac:dyDescent="0.25">
      <c r="B39" s="48" t="s">
        <v>59</v>
      </c>
      <c r="C39" s="49" t="s">
        <v>60</v>
      </c>
      <c r="D39" s="60">
        <v>2</v>
      </c>
      <c r="E39" s="49" t="s">
        <v>61</v>
      </c>
      <c r="F39" s="52">
        <v>538</v>
      </c>
      <c r="G39" s="52">
        <f t="shared" si="0"/>
        <v>1076</v>
      </c>
    </row>
    <row r="40" spans="2:7" x14ac:dyDescent="0.25">
      <c r="B40" s="48" t="s">
        <v>62</v>
      </c>
      <c r="C40" s="49" t="s">
        <v>60</v>
      </c>
      <c r="D40" s="60">
        <v>1</v>
      </c>
      <c r="E40" s="49" t="s">
        <v>61</v>
      </c>
      <c r="F40" s="52">
        <v>369</v>
      </c>
      <c r="G40" s="52">
        <f t="shared" si="0"/>
        <v>369</v>
      </c>
    </row>
    <row r="41" spans="2:7" x14ac:dyDescent="0.25">
      <c r="B41" s="48" t="s">
        <v>63</v>
      </c>
      <c r="C41" s="49" t="s">
        <v>60</v>
      </c>
      <c r="D41" s="60">
        <v>1</v>
      </c>
      <c r="E41" s="49" t="s">
        <v>64</v>
      </c>
      <c r="F41" s="52">
        <v>2234</v>
      </c>
      <c r="G41" s="52">
        <f t="shared" si="0"/>
        <v>2234</v>
      </c>
    </row>
    <row r="42" spans="2:7" x14ac:dyDescent="0.25">
      <c r="B42" s="64" t="s">
        <v>65</v>
      </c>
      <c r="C42" s="65" t="s">
        <v>60</v>
      </c>
      <c r="D42" s="66">
        <v>1</v>
      </c>
      <c r="E42" s="65" t="s">
        <v>61</v>
      </c>
      <c r="F42" s="67">
        <v>6325</v>
      </c>
      <c r="G42" s="67">
        <f t="shared" si="0"/>
        <v>6325</v>
      </c>
    </row>
    <row r="43" spans="2:7" x14ac:dyDescent="0.25">
      <c r="B43" s="64" t="s">
        <v>66</v>
      </c>
      <c r="C43" s="65" t="s">
        <v>60</v>
      </c>
      <c r="D43" s="66">
        <v>1</v>
      </c>
      <c r="E43" s="65" t="s">
        <v>61</v>
      </c>
      <c r="F43" s="67">
        <v>5304</v>
      </c>
      <c r="G43" s="67">
        <f t="shared" si="0"/>
        <v>5304</v>
      </c>
    </row>
    <row r="44" spans="2:7" x14ac:dyDescent="0.25">
      <c r="B44" s="64" t="s">
        <v>67</v>
      </c>
      <c r="C44" s="65" t="s">
        <v>68</v>
      </c>
      <c r="D44" s="66">
        <v>1</v>
      </c>
      <c r="E44" s="65" t="s">
        <v>61</v>
      </c>
      <c r="F44" s="67">
        <v>2000</v>
      </c>
      <c r="G44" s="67">
        <f t="shared" si="0"/>
        <v>2000</v>
      </c>
    </row>
    <row r="45" spans="2:7" x14ac:dyDescent="0.25">
      <c r="B45" s="68" t="s">
        <v>69</v>
      </c>
      <c r="C45" s="69" t="s">
        <v>56</v>
      </c>
      <c r="D45" s="70">
        <v>1</v>
      </c>
      <c r="E45" s="69" t="s">
        <v>61</v>
      </c>
      <c r="F45" s="71">
        <v>800</v>
      </c>
      <c r="G45" s="71">
        <f t="shared" si="0"/>
        <v>800</v>
      </c>
    </row>
    <row r="46" spans="2:7" x14ac:dyDescent="0.25">
      <c r="B46" s="53" t="s">
        <v>44</v>
      </c>
      <c r="C46" s="54"/>
      <c r="D46" s="54"/>
      <c r="E46" s="54"/>
      <c r="F46" s="55"/>
      <c r="G46" s="56">
        <f>SUM(G31:G45)</f>
        <v>181333</v>
      </c>
    </row>
    <row r="47" spans="2:7" x14ac:dyDescent="0.25">
      <c r="B47" s="53" t="s">
        <v>70</v>
      </c>
      <c r="C47" s="72">
        <v>1.2</v>
      </c>
      <c r="D47" s="72"/>
      <c r="E47" s="72"/>
      <c r="F47" s="72"/>
      <c r="G47" s="56">
        <f>G46*C47</f>
        <v>217599.6</v>
      </c>
    </row>
    <row r="48" spans="2:7" x14ac:dyDescent="0.25">
      <c r="B48" s="57"/>
      <c r="C48" s="58"/>
      <c r="D48" s="58"/>
      <c r="E48" s="73"/>
      <c r="F48" s="59"/>
      <c r="G48" s="59"/>
    </row>
    <row r="49" spans="2:7" x14ac:dyDescent="0.25">
      <c r="B49" s="41" t="s">
        <v>71</v>
      </c>
      <c r="C49" s="42"/>
      <c r="D49" s="43"/>
      <c r="E49" s="43"/>
      <c r="F49" s="44"/>
      <c r="G49" s="44"/>
    </row>
    <row r="50" spans="2:7" ht="24" x14ac:dyDescent="0.25">
      <c r="B50" s="74" t="s">
        <v>72</v>
      </c>
      <c r="C50" s="45" t="s">
        <v>36</v>
      </c>
      <c r="D50" s="45" t="s">
        <v>37</v>
      </c>
      <c r="E50" s="74" t="s">
        <v>28</v>
      </c>
      <c r="F50" s="45" t="s">
        <v>29</v>
      </c>
      <c r="G50" s="74" t="s">
        <v>30</v>
      </c>
    </row>
    <row r="51" spans="2:7" ht="25.5" x14ac:dyDescent="0.25">
      <c r="B51" s="75" t="s">
        <v>73</v>
      </c>
      <c r="C51" s="49" t="s">
        <v>74</v>
      </c>
      <c r="D51" s="52">
        <v>1</v>
      </c>
      <c r="E51" s="76" t="s">
        <v>75</v>
      </c>
      <c r="F51" s="52">
        <v>80000</v>
      </c>
      <c r="G51" s="52">
        <f>(D51*F51)</f>
        <v>80000</v>
      </c>
    </row>
    <row r="52" spans="2:7" ht="25.5" x14ac:dyDescent="0.25">
      <c r="B52" s="75" t="s">
        <v>76</v>
      </c>
      <c r="C52" s="49" t="s">
        <v>74</v>
      </c>
      <c r="D52" s="52">
        <v>1</v>
      </c>
      <c r="E52" s="76" t="s">
        <v>75</v>
      </c>
      <c r="F52" s="52">
        <v>100000</v>
      </c>
      <c r="G52" s="52">
        <f>(D52*F52)</f>
        <v>100000</v>
      </c>
    </row>
    <row r="53" spans="2:7" x14ac:dyDescent="0.25">
      <c r="B53" s="77" t="s">
        <v>77</v>
      </c>
      <c r="C53" s="78"/>
      <c r="D53" s="78"/>
      <c r="E53" s="78"/>
      <c r="F53" s="79"/>
      <c r="G53" s="80">
        <f>SUM(G51:G52)</f>
        <v>180000</v>
      </c>
    </row>
    <row r="54" spans="2:7" x14ac:dyDescent="0.25">
      <c r="B54" s="81"/>
      <c r="C54" s="81"/>
      <c r="D54" s="81"/>
      <c r="E54" s="81"/>
      <c r="F54" s="82"/>
      <c r="G54" s="82"/>
    </row>
    <row r="55" spans="2:7" x14ac:dyDescent="0.25">
      <c r="B55" s="83" t="s">
        <v>78</v>
      </c>
      <c r="C55" s="84"/>
      <c r="D55" s="84"/>
      <c r="E55" s="84"/>
      <c r="F55" s="84"/>
      <c r="G55" s="85">
        <f>G20+G27+G47+G53</f>
        <v>813474.6</v>
      </c>
    </row>
    <row r="56" spans="2:7" x14ac:dyDescent="0.25">
      <c r="B56" s="86" t="s">
        <v>79</v>
      </c>
      <c r="C56" s="87"/>
      <c r="D56" s="87"/>
      <c r="E56" s="87"/>
      <c r="F56" s="87"/>
      <c r="G56" s="88">
        <f>G55*0.05</f>
        <v>40673.730000000003</v>
      </c>
    </row>
    <row r="57" spans="2:7" x14ac:dyDescent="0.25">
      <c r="B57" s="89" t="s">
        <v>80</v>
      </c>
      <c r="C57" s="90"/>
      <c r="D57" s="90"/>
      <c r="E57" s="90"/>
      <c r="F57" s="90"/>
      <c r="G57" s="91">
        <f>G56+G55</f>
        <v>854148.33</v>
      </c>
    </row>
    <row r="58" spans="2:7" x14ac:dyDescent="0.25">
      <c r="B58" s="86" t="s">
        <v>81</v>
      </c>
      <c r="C58" s="87"/>
      <c r="D58" s="87"/>
      <c r="E58" s="87"/>
      <c r="F58" s="87"/>
      <c r="G58" s="88">
        <f>G10</f>
        <v>875000</v>
      </c>
    </row>
    <row r="59" spans="2:7" x14ac:dyDescent="0.25">
      <c r="B59" s="92" t="s">
        <v>82</v>
      </c>
      <c r="C59" s="93"/>
      <c r="D59" s="93"/>
      <c r="E59" s="93"/>
      <c r="F59" s="93"/>
      <c r="G59" s="94">
        <f>G58-G57</f>
        <v>20851.670000000042</v>
      </c>
    </row>
    <row r="60" spans="2:7" x14ac:dyDescent="0.25">
      <c r="B60" s="95" t="s">
        <v>103</v>
      </c>
      <c r="C60" s="96"/>
      <c r="D60" s="96"/>
      <c r="E60" s="96"/>
      <c r="F60" s="96"/>
      <c r="G60" s="97"/>
    </row>
    <row r="61" spans="2:7" ht="15.75" thickBot="1" x14ac:dyDescent="0.3">
      <c r="B61" s="98"/>
      <c r="C61" s="96"/>
      <c r="D61" s="96"/>
      <c r="E61" s="96"/>
      <c r="F61" s="96"/>
      <c r="G61" s="97"/>
    </row>
    <row r="62" spans="2:7" x14ac:dyDescent="0.25">
      <c r="B62" s="99" t="s">
        <v>104</v>
      </c>
      <c r="C62" s="100"/>
      <c r="D62" s="100"/>
      <c r="E62" s="100"/>
      <c r="F62" s="101"/>
      <c r="G62" s="97"/>
    </row>
    <row r="63" spans="2:7" x14ac:dyDescent="0.25">
      <c r="B63" s="102" t="s">
        <v>83</v>
      </c>
      <c r="C63" s="103"/>
      <c r="D63" s="103"/>
      <c r="E63" s="103"/>
      <c r="F63" s="104"/>
      <c r="G63" s="97"/>
    </row>
    <row r="64" spans="2:7" x14ac:dyDescent="0.25">
      <c r="B64" s="102" t="s">
        <v>84</v>
      </c>
      <c r="C64" s="103"/>
      <c r="D64" s="103"/>
      <c r="E64" s="103"/>
      <c r="F64" s="104"/>
      <c r="G64" s="97"/>
    </row>
    <row r="65" spans="2:7" x14ac:dyDescent="0.25">
      <c r="B65" s="102" t="s">
        <v>85</v>
      </c>
      <c r="C65" s="103"/>
      <c r="D65" s="103"/>
      <c r="E65" s="103"/>
      <c r="F65" s="104"/>
      <c r="G65" s="97"/>
    </row>
    <row r="66" spans="2:7" x14ac:dyDescent="0.25">
      <c r="B66" s="102" t="s">
        <v>86</v>
      </c>
      <c r="C66" s="103"/>
      <c r="D66" s="103"/>
      <c r="E66" s="103"/>
      <c r="F66" s="104"/>
      <c r="G66" s="97"/>
    </row>
    <row r="67" spans="2:7" x14ac:dyDescent="0.25">
      <c r="B67" s="102" t="s">
        <v>87</v>
      </c>
      <c r="C67" s="103"/>
      <c r="D67" s="103"/>
      <c r="E67" s="103"/>
      <c r="F67" s="104"/>
      <c r="G67" s="97"/>
    </row>
    <row r="68" spans="2:7" x14ac:dyDescent="0.25">
      <c r="B68" s="102" t="s">
        <v>88</v>
      </c>
      <c r="C68" s="103"/>
      <c r="D68" s="103"/>
      <c r="E68" s="103"/>
      <c r="F68" s="104"/>
      <c r="G68" s="97"/>
    </row>
    <row r="69" spans="2:7" ht="15.75" thickBot="1" x14ac:dyDescent="0.3">
      <c r="B69" s="105" t="s">
        <v>89</v>
      </c>
      <c r="C69" s="106"/>
      <c r="D69" s="107"/>
      <c r="E69" s="108"/>
      <c r="F69" s="108"/>
      <c r="G69" s="109"/>
    </row>
    <row r="70" spans="2:7" x14ac:dyDescent="0.25">
      <c r="B70" s="110" t="s">
        <v>72</v>
      </c>
      <c r="C70" s="111" t="s">
        <v>90</v>
      </c>
      <c r="D70" s="112" t="s">
        <v>91</v>
      </c>
      <c r="E70" s="108"/>
      <c r="F70" s="108"/>
      <c r="G70" s="109"/>
    </row>
    <row r="71" spans="2:7" x14ac:dyDescent="0.25">
      <c r="B71" s="113" t="s">
        <v>92</v>
      </c>
      <c r="C71" s="114">
        <f>G20</f>
        <v>200000</v>
      </c>
      <c r="D71" s="115">
        <f>(C71/C77)</f>
        <v>0.23415136806507603</v>
      </c>
      <c r="E71" s="108"/>
      <c r="F71" s="108"/>
      <c r="G71" s="109"/>
    </row>
    <row r="72" spans="2:7" x14ac:dyDescent="0.25">
      <c r="B72" s="113" t="s">
        <v>93</v>
      </c>
      <c r="C72" s="114">
        <f>G27</f>
        <v>215875</v>
      </c>
      <c r="D72" s="115">
        <f>(C72/C77)</f>
        <v>0.25273713290524141</v>
      </c>
      <c r="E72" s="108"/>
      <c r="F72" s="108"/>
      <c r="G72" s="97"/>
    </row>
    <row r="73" spans="2:7" x14ac:dyDescent="0.25">
      <c r="B73" s="113" t="s">
        <v>94</v>
      </c>
      <c r="C73" s="114">
        <v>0</v>
      </c>
      <c r="D73" s="115">
        <f>(C73/C77)</f>
        <v>0</v>
      </c>
      <c r="E73" s="108"/>
      <c r="F73" s="108"/>
      <c r="G73" s="97"/>
    </row>
    <row r="74" spans="2:7" x14ac:dyDescent="0.25">
      <c r="B74" s="113" t="s">
        <v>95</v>
      </c>
      <c r="C74" s="114">
        <f>G47</f>
        <v>217599.6</v>
      </c>
      <c r="D74" s="115">
        <f>(C74/C77)</f>
        <v>0.25475622015206656</v>
      </c>
      <c r="E74" s="108"/>
      <c r="F74" s="108"/>
      <c r="G74" s="97"/>
    </row>
    <row r="75" spans="2:7" x14ac:dyDescent="0.25">
      <c r="B75" s="113" t="s">
        <v>96</v>
      </c>
      <c r="C75" s="116">
        <f>G53</f>
        <v>180000</v>
      </c>
      <c r="D75" s="115">
        <f>(C75/C77)</f>
        <v>0.21073623125856841</v>
      </c>
      <c r="E75" s="117"/>
      <c r="F75" s="117"/>
      <c r="G75" s="97"/>
    </row>
    <row r="76" spans="2:7" x14ac:dyDescent="0.25">
      <c r="B76" s="113" t="s">
        <v>97</v>
      </c>
      <c r="C76" s="116">
        <f>G56</f>
        <v>40673.730000000003</v>
      </c>
      <c r="D76" s="115">
        <f>(C76/C77)</f>
        <v>4.7619047619047623E-2</v>
      </c>
      <c r="E76" s="117"/>
      <c r="F76" s="117"/>
      <c r="G76" s="97"/>
    </row>
    <row r="77" spans="2:7" ht="15.75" thickBot="1" x14ac:dyDescent="0.3">
      <c r="B77" s="118" t="s">
        <v>98</v>
      </c>
      <c r="C77" s="119">
        <f>SUM(C71:C76)</f>
        <v>854148.33</v>
      </c>
      <c r="D77" s="120">
        <f>SUM(D71:D76)</f>
        <v>1</v>
      </c>
      <c r="E77" s="117"/>
      <c r="F77" s="117"/>
      <c r="G77" s="97"/>
    </row>
    <row r="78" spans="2:7" x14ac:dyDescent="0.25">
      <c r="B78" s="98"/>
      <c r="C78" s="96"/>
      <c r="D78" s="96"/>
      <c r="E78" s="96"/>
      <c r="F78" s="96"/>
      <c r="G78" s="97"/>
    </row>
    <row r="79" spans="2:7" x14ac:dyDescent="0.25">
      <c r="B79" s="121"/>
      <c r="C79" s="96"/>
      <c r="D79" s="96"/>
      <c r="E79" s="96"/>
      <c r="F79" s="96"/>
      <c r="G79" s="97"/>
    </row>
    <row r="80" spans="2:7" ht="15.75" thickBot="1" x14ac:dyDescent="0.3">
      <c r="B80" s="122"/>
      <c r="C80" s="123" t="s">
        <v>99</v>
      </c>
      <c r="D80" s="124"/>
      <c r="E80" s="125"/>
      <c r="F80" s="126"/>
      <c r="G80" s="97"/>
    </row>
    <row r="81" spans="2:7" x14ac:dyDescent="0.25">
      <c r="B81" s="127" t="s">
        <v>100</v>
      </c>
      <c r="C81" s="128">
        <v>400</v>
      </c>
      <c r="D81" s="128">
        <v>500</v>
      </c>
      <c r="E81" s="129">
        <v>600</v>
      </c>
      <c r="F81" s="130"/>
      <c r="G81" s="97"/>
    </row>
    <row r="82" spans="2:7" ht="15.75" thickBot="1" x14ac:dyDescent="0.3">
      <c r="B82" s="118" t="s">
        <v>101</v>
      </c>
      <c r="C82" s="119">
        <f>(G57/C81)</f>
        <v>2135.370825</v>
      </c>
      <c r="D82" s="119">
        <f>(G57/D81)</f>
        <v>1708.29666</v>
      </c>
      <c r="E82" s="131">
        <f>(G57/E81)</f>
        <v>1423.5805499999999</v>
      </c>
      <c r="F82" s="130"/>
      <c r="G82" s="97"/>
    </row>
    <row r="83" spans="2:7" x14ac:dyDescent="0.25">
      <c r="B83" s="132" t="s">
        <v>102</v>
      </c>
      <c r="C83" s="103"/>
      <c r="D83" s="103"/>
      <c r="E83" s="103"/>
      <c r="F83" s="103"/>
      <c r="G83" s="97"/>
    </row>
  </sheetData>
  <mergeCells count="9">
    <mergeCell ref="B15:G15"/>
    <mergeCell ref="C47:F47"/>
    <mergeCell ref="B69:C69"/>
    <mergeCell ref="E7:F7"/>
    <mergeCell ref="E8:F8"/>
    <mergeCell ref="E9:F9"/>
    <mergeCell ref="E11:F11"/>
    <mergeCell ref="E12:F12"/>
    <mergeCell ref="E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BOVINO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Diaz Molina Victor Leonardo</dc:creator>
  <cp:lastModifiedBy>Diaz Molina Victor Leonardo</cp:lastModifiedBy>
  <dcterms:created xsi:type="dcterms:W3CDTF">2023-04-03T19:05:41Z</dcterms:created>
  <dcterms:modified xsi:type="dcterms:W3CDTF">2023-04-03T19:21:51Z</dcterms:modified>
</cp:coreProperties>
</file>