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diaz\Desktop\Asistencia Financiera 2022\Fichas técnicas 2023\Fichas técnicas área Lanco\"/>
    </mc:Choice>
  </mc:AlternateContent>
  <bookViews>
    <workbookView xWindow="0" yWindow="0" windowWidth="20490" windowHeight="7650"/>
  </bookViews>
  <sheets>
    <sheet name="FRAMBUES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" l="1"/>
  <c r="G52" i="1" l="1"/>
  <c r="G54" i="1"/>
  <c r="G55" i="1"/>
  <c r="G57" i="1"/>
  <c r="G47" i="1"/>
  <c r="G48" i="1"/>
  <c r="G44" i="1"/>
  <c r="D92" i="1" l="1"/>
  <c r="G13" i="1"/>
  <c r="G38" i="1"/>
  <c r="G39" i="1" s="1"/>
  <c r="G45" i="1"/>
  <c r="G46" i="1"/>
  <c r="G49" i="1"/>
  <c r="G50" i="1"/>
  <c r="G43" i="1"/>
  <c r="G23" i="1"/>
  <c r="G24" i="1"/>
  <c r="G25" i="1"/>
  <c r="G26" i="1"/>
  <c r="G27" i="1"/>
  <c r="G28" i="1"/>
  <c r="G22" i="1"/>
  <c r="G29" i="1" l="1"/>
  <c r="C82" i="1" s="1"/>
  <c r="C84" i="1"/>
  <c r="G58" i="1"/>
  <c r="C86" i="1"/>
  <c r="C85" i="1" l="1"/>
  <c r="G65" i="1"/>
  <c r="C83" i="1"/>
  <c r="G68" i="1"/>
  <c r="G66" i="1" l="1"/>
  <c r="C87" i="1" s="1"/>
  <c r="G67" i="1" l="1"/>
  <c r="D93" i="1" s="1"/>
  <c r="C88" i="1"/>
  <c r="D82" i="1" s="1"/>
  <c r="C93" i="1" l="1"/>
  <c r="E93" i="1"/>
  <c r="G69" i="1"/>
  <c r="D87" i="1"/>
  <c r="D85" i="1"/>
  <c r="D86" i="1"/>
  <c r="D84" i="1"/>
  <c r="D88" i="1" l="1"/>
</calcChain>
</file>

<file path=xl/sharedStrings.xml><?xml version="1.0" encoding="utf-8"?>
<sst xmlns="http://schemas.openxmlformats.org/spreadsheetml/2006/main" count="164" uniqueCount="117">
  <si>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</si>
  <si>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</si>
  <si>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</si>
  <si>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</si>
  <si>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</si>
  <si>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</si>
  <si>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</si>
  <si>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</si>
  <si>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</si>
  <si>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</si>
  <si>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</si>
  <si>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</si>
  <si>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</si>
  <si>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</si>
  <si>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</si>
  <si>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</si>
  <si>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</si>
  <si>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</si>
  <si>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</si>
  <si>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</si>
  <si>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</si>
  <si>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</si>
  <si>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</si>
  <si>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</si>
  <si>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</si>
  <si>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</si>
  <si>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</si>
  <si>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</si>
  <si>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</si>
  <si>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</si>
  <si>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</si>
  <si>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</si>
  <si>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</si>
  <si>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</si>
  <si>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</si>
  <si>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</si>
  <si>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</si>
  <si>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</si>
  <si>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</si>
  <si>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</si>
  <si>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</si>
  <si>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</si>
  <si>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</si>
  <si>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</si>
  <si>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</si>
  <si>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</si>
  <si>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</si>
  <si>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</si>
  <si>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</si>
  <si>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</si>
  <si>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</si>
  <si>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</si>
  <si>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</si>
  <si>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</si>
  <si>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</si>
  <si>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</si>
  <si>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</si>
  <si>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</si>
  <si>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</si>
  <si>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 xml:space="preserve"> </t>
  </si>
  <si>
    <t>FUNGICIDA</t>
  </si>
  <si>
    <t>INSECTICIDA</t>
  </si>
  <si>
    <t>FRAMBUESAS</t>
  </si>
  <si>
    <t>MEEKER</t>
  </si>
  <si>
    <t>DE LOS RIOS</t>
  </si>
  <si>
    <t>LANCO</t>
  </si>
  <si>
    <t xml:space="preserve"> (Kg/ha)</t>
  </si>
  <si>
    <t>Dic-Enero</t>
  </si>
  <si>
    <t>EMPRESA EXPORTADORA</t>
  </si>
  <si>
    <t>Lavado</t>
  </si>
  <si>
    <t>Poda y amarre</t>
  </si>
  <si>
    <t>Reparación sistema de conducción</t>
  </si>
  <si>
    <t>Manejo de sistema de riego</t>
  </si>
  <si>
    <t>Aplicación fertilizantes</t>
  </si>
  <si>
    <t>Aplicación fitosanitarios</t>
  </si>
  <si>
    <t>Cosecheros</t>
  </si>
  <si>
    <t>Jun-Ago</t>
  </si>
  <si>
    <t>Jul</t>
  </si>
  <si>
    <t>Noviembre</t>
  </si>
  <si>
    <t>Sep-Mar</t>
  </si>
  <si>
    <t>Jun-Ene</t>
  </si>
  <si>
    <t>Jun-Feb</t>
  </si>
  <si>
    <t>limpieza - desmalezamiento</t>
  </si>
  <si>
    <t>primavera - otoño</t>
  </si>
  <si>
    <t>FERTILIZANTES</t>
  </si>
  <si>
    <t>Nitromag</t>
  </si>
  <si>
    <t>Kg</t>
  </si>
  <si>
    <t>Oct-Nov</t>
  </si>
  <si>
    <t>Superfosfato Triple</t>
  </si>
  <si>
    <t>Mayo</t>
  </si>
  <si>
    <t>Muriato de Potasio</t>
  </si>
  <si>
    <t>Sulpomag</t>
  </si>
  <si>
    <t>Aminoac (Terra Sorb Foliar)</t>
  </si>
  <si>
    <t>l</t>
  </si>
  <si>
    <t>Sep-Feb</t>
  </si>
  <si>
    <t>Ab Foliar Des.Veg. (Aminoquelant ca)</t>
  </si>
  <si>
    <t>Ab Foliar Des.fruto (Maxifrut)</t>
  </si>
  <si>
    <t>HERBICIDAS</t>
  </si>
  <si>
    <t>Paraquat</t>
  </si>
  <si>
    <t>Ago-Dic</t>
  </si>
  <si>
    <t>Balazo</t>
  </si>
  <si>
    <t>sobre</t>
  </si>
  <si>
    <t>Ago-Oct</t>
  </si>
  <si>
    <t>Aceite Springill</t>
  </si>
  <si>
    <t>May-Ago</t>
  </si>
  <si>
    <t>Fungicida (Agro Cu 50)</t>
  </si>
  <si>
    <t>seguro agrícola</t>
  </si>
  <si>
    <t xml:space="preserve">Z </t>
  </si>
  <si>
    <t>HELADAS- LLUVIAS EXTEMPORANEAS</t>
  </si>
  <si>
    <t>marzo 2023</t>
  </si>
  <si>
    <t>u</t>
  </si>
  <si>
    <t>mayo</t>
  </si>
  <si>
    <t>RENDIMIENTO Kg/há</t>
  </si>
  <si>
    <t>PRECIO ESPERADO ($kg)</t>
  </si>
  <si>
    <t>ESCENARIOS COSTO UNITARIO  ($kg/há)</t>
  </si>
  <si>
    <t>Rendimiento  (kg/hà)</t>
  </si>
  <si>
    <t>Costo unitario ($/ 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</si>
</sst>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8" fillId="0" borderId="17"/>
  </cellStyleXfs>
  <cellXfs count="19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0" fontId="0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49" fontId="1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2" fillId="2" borderId="9" xfId="0" applyNumberFormat="1" applyFont="1" applyFill="1" applyBorder="1" applyAlignment="1"/>
    <xf numFmtId="49" fontId="1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3" fontId="2" fillId="2" borderId="15" xfId="0" applyNumberFormat="1" applyFont="1" applyFill="1" applyBorder="1" applyAlignment="1"/>
    <xf numFmtId="49" fontId="1" fillId="3" borderId="10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4" fillId="6" borderId="17" xfId="0" applyFont="1" applyFill="1" applyBorder="1" applyAlignment="1"/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6" borderId="17" xfId="0" applyFont="1" applyFill="1" applyBorder="1" applyAlignment="1">
      <alignment vertical="center"/>
    </xf>
    <xf numFmtId="0" fontId="14" fillId="2" borderId="17" xfId="0" applyFont="1" applyFill="1" applyBorder="1" applyAlignment="1"/>
    <xf numFmtId="0" fontId="0" fillId="2" borderId="19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49" fontId="1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/>
    </xf>
    <xf numFmtId="164" fontId="1" fillId="3" borderId="25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9" fillId="5" borderId="27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49" fontId="12" fillId="7" borderId="28" xfId="0" applyNumberFormat="1" applyFont="1" applyFill="1" applyBorder="1" applyAlignment="1">
      <alignment vertical="center"/>
    </xf>
    <xf numFmtId="49" fontId="12" fillId="2" borderId="30" xfId="0" applyNumberFormat="1" applyFont="1" applyFill="1" applyBorder="1" applyAlignment="1">
      <alignment vertical="center"/>
    </xf>
    <xf numFmtId="9" fontId="14" fillId="2" borderId="31" xfId="0" applyNumberFormat="1" applyFont="1" applyFill="1" applyBorder="1" applyAlignment="1"/>
    <xf numFmtId="49" fontId="12" fillId="7" borderId="32" xfId="0" applyNumberFormat="1" applyFont="1" applyFill="1" applyBorder="1" applyAlignment="1">
      <alignment vertical="center"/>
    </xf>
    <xf numFmtId="165" fontId="12" fillId="7" borderId="33" xfId="0" applyNumberFormat="1" applyFont="1" applyFill="1" applyBorder="1" applyAlignment="1">
      <alignment vertical="center"/>
    </xf>
    <xf numFmtId="9" fontId="12" fillId="7" borderId="34" xfId="0" applyNumberFormat="1" applyFont="1" applyFill="1" applyBorder="1" applyAlignment="1">
      <alignment vertical="center"/>
    </xf>
    <xf numFmtId="0" fontId="14" fillId="8" borderId="37" xfId="0" applyFont="1" applyFill="1" applyBorder="1" applyAlignment="1"/>
    <xf numFmtId="0" fontId="14" fillId="2" borderId="17" xfId="0" applyFont="1" applyFill="1" applyBorder="1" applyAlignment="1">
      <alignment vertical="center"/>
    </xf>
    <xf numFmtId="49" fontId="14" fillId="2" borderId="17" xfId="0" applyNumberFormat="1" applyFont="1" applyFill="1" applyBorder="1" applyAlignment="1">
      <alignment vertical="center"/>
    </xf>
    <xf numFmtId="49" fontId="12" fillId="2" borderId="38" xfId="0" applyNumberFormat="1" applyFont="1" applyFill="1" applyBorder="1" applyAlignment="1">
      <alignment vertical="center"/>
    </xf>
    <xf numFmtId="0" fontId="14" fillId="2" borderId="39" xfId="0" applyFont="1" applyFill="1" applyBorder="1" applyAlignment="1"/>
    <xf numFmtId="0" fontId="14" fillId="2" borderId="40" xfId="0" applyFont="1" applyFill="1" applyBorder="1" applyAlignment="1"/>
    <xf numFmtId="49" fontId="14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0" fontId="14" fillId="2" borderId="45" xfId="0" applyFont="1" applyFill="1" applyBorder="1" applyAlignment="1"/>
    <xf numFmtId="0" fontId="12" fillId="6" borderId="17" xfId="0" applyFont="1" applyFill="1" applyBorder="1" applyAlignment="1">
      <alignment vertical="center"/>
    </xf>
    <xf numFmtId="49" fontId="12" fillId="7" borderId="46" xfId="0" applyNumberFormat="1" applyFont="1" applyFill="1" applyBorder="1" applyAlignment="1">
      <alignment vertical="center"/>
    </xf>
    <xf numFmtId="165" fontId="12" fillId="7" borderId="34" xfId="0" applyNumberFormat="1" applyFont="1" applyFill="1" applyBorder="1" applyAlignment="1">
      <alignment vertical="center"/>
    </xf>
    <xf numFmtId="0" fontId="0" fillId="0" borderId="17" xfId="0" applyNumberFormat="1" applyFont="1" applyBorder="1" applyAlignment="1"/>
    <xf numFmtId="3" fontId="2" fillId="2" borderId="12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horizontal="right" wrapText="1"/>
    </xf>
    <xf numFmtId="49" fontId="1" fillId="3" borderId="49" xfId="0" applyNumberFormat="1" applyFont="1" applyFill="1" applyBorder="1" applyAlignment="1">
      <alignment horizontal="center" vertical="center" wrapText="1"/>
    </xf>
    <xf numFmtId="3" fontId="4" fillId="2" borderId="48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4" fillId="2" borderId="5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/>
    </xf>
    <xf numFmtId="49" fontId="1" fillId="3" borderId="49" xfId="0" applyNumberFormat="1" applyFont="1" applyFill="1" applyBorder="1" applyAlignment="1">
      <alignment horizontal="right" vertical="center" wrapText="1"/>
    </xf>
    <xf numFmtId="3" fontId="2" fillId="2" borderId="20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 vertical="center"/>
    </xf>
    <xf numFmtId="164" fontId="16" fillId="2" borderId="17" xfId="0" applyNumberFormat="1" applyFont="1" applyFill="1" applyBorder="1" applyAlignment="1">
      <alignment horizontal="right" vertical="center"/>
    </xf>
    <xf numFmtId="0" fontId="14" fillId="2" borderId="17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8" fillId="3" borderId="16" xfId="0" applyFont="1" applyFill="1" applyBorder="1" applyAlignment="1">
      <alignment horizontal="right" vertical="center"/>
    </xf>
    <xf numFmtId="49" fontId="1" fillId="3" borderId="49" xfId="0" applyNumberFormat="1" applyFont="1" applyFill="1" applyBorder="1" applyAlignment="1">
      <alignment horizontal="center" vertical="center"/>
    </xf>
    <xf numFmtId="0" fontId="2" fillId="2" borderId="50" xfId="0" applyFont="1" applyFill="1" applyBorder="1" applyAlignment="1"/>
    <xf numFmtId="0" fontId="2" fillId="2" borderId="51" xfId="0" applyFont="1" applyFill="1" applyBorder="1" applyAlignment="1"/>
    <xf numFmtId="0" fontId="2" fillId="2" borderId="51" xfId="0" applyFont="1" applyFill="1" applyBorder="1" applyAlignment="1">
      <alignment horizontal="center"/>
    </xf>
    <xf numFmtId="3" fontId="2" fillId="2" borderId="51" xfId="0" applyNumberFormat="1" applyFont="1" applyFill="1" applyBorder="1" applyAlignment="1"/>
    <xf numFmtId="3" fontId="2" fillId="2" borderId="51" xfId="0" applyNumberFormat="1" applyFont="1" applyFill="1" applyBorder="1" applyAlignment="1">
      <alignment horizontal="right"/>
    </xf>
    <xf numFmtId="49" fontId="8" fillId="3" borderId="48" xfId="0" applyNumberFormat="1" applyFont="1" applyFill="1" applyBorder="1" applyAlignment="1">
      <alignment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vertical="center"/>
    </xf>
    <xf numFmtId="3" fontId="0" fillId="0" borderId="0" xfId="0" applyNumberFormat="1" applyFont="1" applyAlignment="1"/>
    <xf numFmtId="3" fontId="12" fillId="7" borderId="47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horizontal="center" wrapText="1"/>
    </xf>
    <xf numFmtId="3" fontId="7" fillId="3" borderId="5" xfId="0" applyNumberFormat="1" applyFont="1" applyFill="1" applyBorder="1" applyAlignment="1">
      <alignment horizontal="center" vertical="center"/>
    </xf>
    <xf numFmtId="3" fontId="7" fillId="3" borderId="12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/>
    </xf>
    <xf numFmtId="3" fontId="8" fillId="3" borderId="48" xfId="0" applyNumberFormat="1" applyFont="1" applyFill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49" fontId="12" fillId="7" borderId="18" xfId="0" applyNumberFormat="1" applyFont="1" applyFill="1" applyBorder="1" applyAlignment="1">
      <alignment horizontal="center" vertical="center"/>
    </xf>
    <xf numFmtId="49" fontId="14" fillId="7" borderId="29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0" fontId="2" fillId="2" borderId="55" xfId="0" applyFont="1" applyFill="1" applyBorder="1" applyAlignment="1">
      <alignment wrapText="1"/>
    </xf>
    <xf numFmtId="0" fontId="2" fillId="2" borderId="55" xfId="0" applyFont="1" applyFill="1" applyBorder="1" applyAlignment="1"/>
    <xf numFmtId="0" fontId="2" fillId="2" borderId="56" xfId="0" applyFont="1" applyFill="1" applyBorder="1" applyAlignment="1"/>
    <xf numFmtId="0" fontId="2" fillId="2" borderId="56" xfId="0" applyFont="1" applyFill="1" applyBorder="1" applyAlignment="1">
      <alignment horizontal="right" wrapText="1"/>
    </xf>
    <xf numFmtId="49" fontId="4" fillId="2" borderId="59" xfId="0" applyNumberFormat="1" applyFont="1" applyFill="1" applyBorder="1" applyAlignment="1">
      <alignment wrapText="1"/>
    </xf>
    <xf numFmtId="49" fontId="4" fillId="2" borderId="60" xfId="0" applyNumberFormat="1" applyFont="1" applyFill="1" applyBorder="1" applyAlignment="1">
      <alignment wrapText="1"/>
    </xf>
    <xf numFmtId="49" fontId="4" fillId="2" borderId="59" xfId="0" applyNumberFormat="1" applyFont="1" applyFill="1" applyBorder="1" applyAlignment="1"/>
    <xf numFmtId="49" fontId="4" fillId="2" borderId="60" xfId="0" applyNumberFormat="1" applyFont="1" applyFill="1" applyBorder="1" applyAlignment="1"/>
    <xf numFmtId="49" fontId="2" fillId="2" borderId="60" xfId="0" applyNumberFormat="1" applyFont="1" applyFill="1" applyBorder="1" applyAlignment="1">
      <alignment horizontal="right"/>
    </xf>
    <xf numFmtId="49" fontId="4" fillId="2" borderId="60" xfId="0" applyNumberFormat="1" applyFont="1" applyFill="1" applyBorder="1" applyAlignment="1">
      <alignment horizontal="right" vertical="center" wrapText="1"/>
    </xf>
    <xf numFmtId="49" fontId="4" fillId="2" borderId="60" xfId="0" applyNumberFormat="1" applyFont="1" applyFill="1" applyBorder="1" applyAlignment="1">
      <alignment horizontal="right"/>
    </xf>
    <xf numFmtId="49" fontId="4" fillId="2" borderId="60" xfId="0" applyNumberFormat="1" applyFont="1" applyFill="1" applyBorder="1" applyAlignment="1">
      <alignment horizontal="right" wrapText="1"/>
    </xf>
    <xf numFmtId="0" fontId="0" fillId="2" borderId="63" xfId="0" applyFont="1" applyFill="1" applyBorder="1" applyAlignment="1"/>
    <xf numFmtId="49" fontId="1" fillId="3" borderId="64" xfId="0" applyNumberFormat="1" applyFont="1" applyFill="1" applyBorder="1" applyAlignment="1">
      <alignment vertical="center" wrapText="1"/>
    </xf>
    <xf numFmtId="49" fontId="4" fillId="2" borderId="65" xfId="0" applyNumberFormat="1" applyFont="1" applyFill="1" applyBorder="1" applyAlignment="1">
      <alignment vertical="center" wrapText="1"/>
    </xf>
    <xf numFmtId="49" fontId="4" fillId="2" borderId="66" xfId="0" applyNumberFormat="1" applyFont="1" applyFill="1" applyBorder="1" applyAlignment="1">
      <alignment vertical="center" wrapText="1"/>
    </xf>
    <xf numFmtId="14" fontId="2" fillId="2" borderId="55" xfId="0" applyNumberFormat="1" applyFont="1" applyFill="1" applyBorder="1" applyAlignment="1"/>
    <xf numFmtId="0" fontId="2" fillId="2" borderId="51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7" xfId="0" applyFont="1" applyFill="1" applyBorder="1" applyAlignment="1"/>
    <xf numFmtId="49" fontId="4" fillId="9" borderId="5" xfId="0" applyNumberFormat="1" applyFont="1" applyFill="1" applyBorder="1" applyAlignment="1">
      <alignment wrapText="1"/>
    </xf>
    <xf numFmtId="49" fontId="4" fillId="9" borderId="5" xfId="0" applyNumberFormat="1" applyFont="1" applyFill="1" applyBorder="1" applyAlignment="1">
      <alignment horizontal="center" wrapText="1"/>
    </xf>
    <xf numFmtId="0" fontId="4" fillId="9" borderId="5" xfId="0" applyNumberFormat="1" applyFont="1" applyFill="1" applyBorder="1" applyAlignment="1">
      <alignment wrapText="1"/>
    </xf>
    <xf numFmtId="3" fontId="4" fillId="9" borderId="5" xfId="0" applyNumberFormat="1" applyFont="1" applyFill="1" applyBorder="1" applyAlignment="1">
      <alignment horizontal="right" wrapText="1"/>
    </xf>
    <xf numFmtId="0" fontId="4" fillId="10" borderId="5" xfId="0" applyNumberFormat="1" applyFont="1" applyFill="1" applyBorder="1" applyAlignment="1">
      <alignment wrapText="1"/>
    </xf>
    <xf numFmtId="49" fontId="4" fillId="9" borderId="5" xfId="0" applyNumberFormat="1" applyFont="1" applyFill="1" applyBorder="1" applyAlignment="1">
      <alignment horizontal="right" wrapText="1"/>
    </xf>
    <xf numFmtId="3" fontId="4" fillId="10" borderId="5" xfId="0" applyNumberFormat="1" applyFont="1" applyFill="1" applyBorder="1" applyAlignment="1">
      <alignment horizontal="right" wrapText="1"/>
    </xf>
    <xf numFmtId="49" fontId="20" fillId="9" borderId="5" xfId="0" applyNumberFormat="1" applyFont="1" applyFill="1" applyBorder="1" applyAlignment="1">
      <alignment horizontal="left" vertical="center" wrapText="1"/>
    </xf>
    <xf numFmtId="0" fontId="20" fillId="9" borderId="5" xfId="0" applyFont="1" applyFill="1" applyBorder="1" applyAlignment="1">
      <alignment horizontal="left" vertical="center" wrapText="1"/>
    </xf>
    <xf numFmtId="49" fontId="4" fillId="9" borderId="5" xfId="0" applyNumberFormat="1" applyFont="1" applyFill="1" applyBorder="1" applyAlignment="1"/>
    <xf numFmtId="49" fontId="4" fillId="9" borderId="5" xfId="0" applyNumberFormat="1" applyFont="1" applyFill="1" applyBorder="1" applyAlignment="1">
      <alignment horizontal="center"/>
    </xf>
    <xf numFmtId="0" fontId="4" fillId="9" borderId="5" xfId="0" applyNumberFormat="1" applyFont="1" applyFill="1" applyBorder="1" applyAlignment="1"/>
    <xf numFmtId="3" fontId="4" fillId="10" borderId="5" xfId="0" applyNumberFormat="1" applyFont="1" applyFill="1" applyBorder="1" applyAlignment="1"/>
    <xf numFmtId="49" fontId="20" fillId="9" borderId="5" xfId="0" applyNumberFormat="1" applyFont="1" applyFill="1" applyBorder="1" applyAlignment="1"/>
    <xf numFmtId="0" fontId="4" fillId="9" borderId="5" xfId="0" applyFont="1" applyFill="1" applyBorder="1" applyAlignment="1">
      <alignment horizontal="center"/>
    </xf>
    <xf numFmtId="0" fontId="4" fillId="9" borderId="5" xfId="0" applyFont="1" applyFill="1" applyBorder="1" applyAlignment="1"/>
    <xf numFmtId="49" fontId="20" fillId="9" borderId="67" xfId="0" applyNumberFormat="1" applyFont="1" applyFill="1" applyBorder="1" applyAlignment="1"/>
    <xf numFmtId="0" fontId="4" fillId="9" borderId="67" xfId="0" applyFont="1" applyFill="1" applyBorder="1" applyAlignment="1">
      <alignment horizontal="center"/>
    </xf>
    <xf numFmtId="0" fontId="4" fillId="9" borderId="67" xfId="0" applyFont="1" applyFill="1" applyBorder="1" applyAlignment="1"/>
    <xf numFmtId="3" fontId="4" fillId="10" borderId="67" xfId="0" applyNumberFormat="1" applyFont="1" applyFill="1" applyBorder="1" applyAlignment="1"/>
    <xf numFmtId="3" fontId="4" fillId="9" borderId="67" xfId="0" applyNumberFormat="1" applyFont="1" applyFill="1" applyBorder="1" applyAlignment="1"/>
    <xf numFmtId="49" fontId="4" fillId="9" borderId="68" xfId="0" applyNumberFormat="1" applyFont="1" applyFill="1" applyBorder="1" applyAlignment="1"/>
    <xf numFmtId="49" fontId="4" fillId="9" borderId="68" xfId="0" applyNumberFormat="1" applyFont="1" applyFill="1" applyBorder="1" applyAlignment="1">
      <alignment horizontal="center"/>
    </xf>
    <xf numFmtId="0" fontId="4" fillId="9" borderId="68" xfId="0" applyNumberFormat="1" applyFont="1" applyFill="1" applyBorder="1" applyAlignment="1"/>
    <xf numFmtId="3" fontId="4" fillId="9" borderId="5" xfId="0" applyNumberFormat="1" applyFont="1" applyFill="1" applyBorder="1" applyAlignment="1"/>
    <xf numFmtId="167" fontId="4" fillId="9" borderId="5" xfId="0" applyNumberFormat="1" applyFont="1" applyFill="1" applyBorder="1" applyAlignment="1"/>
    <xf numFmtId="49" fontId="4" fillId="10" borderId="5" xfId="0" applyNumberFormat="1" applyFont="1" applyFill="1" applyBorder="1" applyAlignment="1">
      <alignment wrapText="1"/>
    </xf>
    <xf numFmtId="49" fontId="19" fillId="0" borderId="62" xfId="1" applyNumberFormat="1" applyFont="1" applyBorder="1" applyAlignment="1">
      <alignment horizontal="right" vertical="center"/>
    </xf>
    <xf numFmtId="3" fontId="4" fillId="10" borderId="68" xfId="0" applyNumberFormat="1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8" borderId="52" xfId="0" applyNumberFormat="1" applyFont="1" applyFill="1" applyBorder="1" applyAlignment="1">
      <alignment horizontal="center" vertical="center"/>
    </xf>
    <xf numFmtId="49" fontId="17" fillId="8" borderId="53" xfId="0" applyNumberFormat="1" applyFont="1" applyFill="1" applyBorder="1" applyAlignment="1">
      <alignment horizontal="center" vertical="center"/>
    </xf>
    <xf numFmtId="49" fontId="17" fillId="8" borderId="54" xfId="0" applyNumberFormat="1" applyFont="1" applyFill="1" applyBorder="1" applyAlignment="1">
      <alignment horizontal="center" vertical="center"/>
    </xf>
    <xf numFmtId="49" fontId="17" fillId="8" borderId="35" xfId="0" applyNumberFormat="1" applyFont="1" applyFill="1" applyBorder="1" applyAlignment="1">
      <alignment vertical="center"/>
    </xf>
    <xf numFmtId="0" fontId="12" fillId="8" borderId="36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3" fillId="3" borderId="57" xfId="0" applyNumberFormat="1" applyFont="1" applyFill="1" applyBorder="1" applyAlignment="1">
      <alignment horizontal="left" vertical="center"/>
    </xf>
    <xf numFmtId="49" fontId="3" fillId="3" borderId="61" xfId="0" applyNumberFormat="1" applyFont="1" applyFill="1" applyBorder="1" applyAlignment="1">
      <alignment horizontal="left" vertical="center"/>
    </xf>
    <xf numFmtId="49" fontId="3" fillId="3" borderId="58" xfId="0" applyNumberFormat="1" applyFont="1" applyFill="1" applyBorder="1" applyAlignment="1">
      <alignment horizontal="left" vertical="center"/>
    </xf>
    <xf numFmtId="49" fontId="3" fillId="3" borderId="55" xfId="0" applyNumberFormat="1" applyFont="1" applyFill="1" applyBorder="1" applyAlignment="1">
      <alignment horizontal="left" vertical="center"/>
    </xf>
    <xf numFmtId="49" fontId="4" fillId="2" borderId="59" xfId="0" applyNumberFormat="1" applyFont="1" applyFill="1" applyBorder="1" applyAlignment="1">
      <alignment horizontal="left"/>
    </xf>
    <xf numFmtId="49" fontId="4" fillId="2" borderId="60" xfId="0" applyNumberFormat="1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topLeftCell="B2" zoomScale="148" zoomScaleNormal="148" workbookViewId="0">
      <selection activeCell="F86" sqref="F86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03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90"/>
    </row>
    <row r="2" spans="1:7" ht="15" customHeight="1" x14ac:dyDescent="0.25">
      <c r="A2" s="2"/>
      <c r="B2" s="2"/>
      <c r="C2" s="2"/>
      <c r="D2" s="2"/>
      <c r="E2" s="2"/>
      <c r="F2" s="2"/>
      <c r="G2" s="90"/>
    </row>
    <row r="3" spans="1:7" ht="15" customHeight="1" x14ac:dyDescent="0.25">
      <c r="A3" s="2"/>
      <c r="B3" s="2"/>
      <c r="C3" s="2"/>
      <c r="D3" s="2"/>
      <c r="E3" s="2"/>
      <c r="F3" s="2"/>
      <c r="G3" s="90"/>
    </row>
    <row r="4" spans="1:7" ht="15" customHeight="1" x14ac:dyDescent="0.25">
      <c r="A4" s="2"/>
      <c r="B4" s="2"/>
      <c r="C4" s="2"/>
      <c r="D4" s="2"/>
      <c r="E4" s="2"/>
      <c r="F4" s="2"/>
      <c r="G4" s="90"/>
    </row>
    <row r="5" spans="1:7" ht="15" customHeight="1" x14ac:dyDescent="0.25">
      <c r="A5" s="2"/>
      <c r="B5" s="2"/>
      <c r="C5" s="2"/>
      <c r="D5" s="2"/>
      <c r="E5" s="2"/>
      <c r="F5" s="2"/>
      <c r="G5" s="90"/>
    </row>
    <row r="6" spans="1:7" ht="15" customHeight="1" x14ac:dyDescent="0.25">
      <c r="A6" s="2"/>
      <c r="B6" s="2"/>
      <c r="C6" s="2"/>
      <c r="D6" s="2"/>
      <c r="E6" s="2"/>
      <c r="F6" s="2"/>
      <c r="G6" s="90"/>
    </row>
    <row r="7" spans="1:7" ht="15" customHeight="1" x14ac:dyDescent="0.25">
      <c r="A7" s="2"/>
      <c r="B7" s="2"/>
      <c r="C7" s="2"/>
      <c r="D7" s="2"/>
      <c r="E7" s="2"/>
      <c r="F7" s="2"/>
      <c r="G7" s="90"/>
    </row>
    <row r="8" spans="1:7" ht="15" customHeight="1" x14ac:dyDescent="0.25">
      <c r="A8" s="2"/>
      <c r="B8" s="140"/>
      <c r="C8" s="3"/>
      <c r="D8" s="2"/>
      <c r="E8" s="3"/>
      <c r="F8" s="3"/>
      <c r="G8" s="91"/>
    </row>
    <row r="9" spans="1:7" ht="12" customHeight="1" x14ac:dyDescent="0.25">
      <c r="A9" s="49"/>
      <c r="B9" s="141" t="s">
        <v>0</v>
      </c>
      <c r="C9" s="136" t="s">
        <v>62</v>
      </c>
      <c r="D9" s="5"/>
      <c r="E9" s="186" t="s">
        <v>112</v>
      </c>
      <c r="F9" s="187"/>
      <c r="G9" s="125">
        <v>6000</v>
      </c>
    </row>
    <row r="10" spans="1:7" ht="18" customHeight="1" x14ac:dyDescent="0.25">
      <c r="A10" s="49"/>
      <c r="B10" s="142" t="s">
        <v>1</v>
      </c>
      <c r="C10" s="137" t="s">
        <v>63</v>
      </c>
      <c r="D10" s="6"/>
      <c r="E10" s="188"/>
      <c r="F10" s="189"/>
      <c r="G10" s="7" t="s">
        <v>66</v>
      </c>
    </row>
    <row r="11" spans="1:7" ht="18" customHeight="1" x14ac:dyDescent="0.25">
      <c r="A11" s="49"/>
      <c r="B11" s="142" t="s">
        <v>3</v>
      </c>
      <c r="C11" s="138" t="s">
        <v>58</v>
      </c>
      <c r="D11" s="6"/>
      <c r="E11" s="184" t="s">
        <v>2</v>
      </c>
      <c r="F11" s="185"/>
      <c r="G11" s="7" t="s">
        <v>67</v>
      </c>
    </row>
    <row r="12" spans="1:7" ht="11.25" customHeight="1" x14ac:dyDescent="0.25">
      <c r="A12" s="49"/>
      <c r="B12" s="142" t="s">
        <v>4</v>
      </c>
      <c r="C12" s="139" t="s">
        <v>64</v>
      </c>
      <c r="D12" s="6"/>
      <c r="E12" s="190" t="s">
        <v>113</v>
      </c>
      <c r="F12" s="191"/>
      <c r="G12" s="92">
        <v>2600</v>
      </c>
    </row>
    <row r="13" spans="1:7" ht="11.25" customHeight="1" x14ac:dyDescent="0.25">
      <c r="A13" s="49"/>
      <c r="B13" s="142" t="s">
        <v>6</v>
      </c>
      <c r="C13" s="138" t="s">
        <v>65</v>
      </c>
      <c r="D13" s="6"/>
      <c r="E13" s="126" t="s">
        <v>5</v>
      </c>
      <c r="F13" s="127"/>
      <c r="G13" s="87">
        <f>G9*G12</f>
        <v>15600000</v>
      </c>
    </row>
    <row r="14" spans="1:7" ht="13.5" customHeight="1" x14ac:dyDescent="0.25">
      <c r="A14" s="49"/>
      <c r="B14" s="142" t="s">
        <v>8</v>
      </c>
      <c r="C14" s="138" t="s">
        <v>65</v>
      </c>
      <c r="D14" s="6"/>
      <c r="E14" s="132" t="s">
        <v>7</v>
      </c>
      <c r="F14" s="133"/>
      <c r="G14" s="7" t="s">
        <v>68</v>
      </c>
    </row>
    <row r="15" spans="1:7" ht="25.5" customHeight="1" x14ac:dyDescent="0.25">
      <c r="A15" s="49"/>
      <c r="B15" s="143" t="s">
        <v>10</v>
      </c>
      <c r="C15" s="175" t="s">
        <v>109</v>
      </c>
      <c r="D15" s="6"/>
      <c r="E15" s="132" t="s">
        <v>9</v>
      </c>
      <c r="F15" s="133"/>
      <c r="G15" s="7" t="s">
        <v>67</v>
      </c>
    </row>
    <row r="16" spans="1:7" ht="12" customHeight="1" x14ac:dyDescent="0.25">
      <c r="A16" s="2"/>
      <c r="B16" s="145"/>
      <c r="C16" s="146"/>
      <c r="D16" s="147"/>
      <c r="E16" s="134" t="s">
        <v>11</v>
      </c>
      <c r="F16" s="135"/>
      <c r="G16" s="8" t="s">
        <v>108</v>
      </c>
    </row>
    <row r="17" spans="1:7" ht="12" customHeight="1" x14ac:dyDescent="0.25">
      <c r="A17" s="49"/>
      <c r="B17" s="128"/>
      <c r="C17" s="144"/>
      <c r="D17" s="129"/>
      <c r="E17" s="130"/>
      <c r="F17" s="130"/>
      <c r="G17" s="131"/>
    </row>
    <row r="18" spans="1:7" ht="12" customHeight="1" x14ac:dyDescent="0.25">
      <c r="A18" s="9"/>
      <c r="B18" s="177" t="s">
        <v>12</v>
      </c>
      <c r="C18" s="178"/>
      <c r="D18" s="178"/>
      <c r="E18" s="178"/>
      <c r="F18" s="178"/>
      <c r="G18" s="178"/>
    </row>
    <row r="19" spans="1:7" ht="12" customHeight="1" x14ac:dyDescent="0.25">
      <c r="A19" s="2"/>
      <c r="B19" s="10"/>
      <c r="C19" s="11"/>
      <c r="D19" s="11"/>
      <c r="E19" s="11"/>
      <c r="F19" s="12"/>
      <c r="G19" s="93"/>
    </row>
    <row r="20" spans="1:7" ht="12" customHeight="1" x14ac:dyDescent="0.25">
      <c r="A20" s="4"/>
      <c r="B20" s="13" t="s">
        <v>13</v>
      </c>
      <c r="C20" s="14"/>
      <c r="D20" s="15"/>
      <c r="E20" s="15"/>
      <c r="F20" s="15"/>
      <c r="G20" s="94"/>
    </row>
    <row r="21" spans="1:7" ht="24" customHeight="1" x14ac:dyDescent="0.25">
      <c r="A21" s="9"/>
      <c r="B21" s="16" t="s">
        <v>14</v>
      </c>
      <c r="C21" s="16" t="s">
        <v>15</v>
      </c>
      <c r="D21" s="16" t="s">
        <v>16</v>
      </c>
      <c r="E21" s="16" t="s">
        <v>17</v>
      </c>
      <c r="F21" s="16" t="s">
        <v>18</v>
      </c>
      <c r="G21" s="16" t="s">
        <v>19</v>
      </c>
    </row>
    <row r="22" spans="1:7" ht="12.75" customHeight="1" x14ac:dyDescent="0.25">
      <c r="A22" s="9"/>
      <c r="B22" s="174" t="s">
        <v>69</v>
      </c>
      <c r="C22" s="149" t="s">
        <v>20</v>
      </c>
      <c r="D22" s="150">
        <v>2</v>
      </c>
      <c r="E22" s="148" t="s">
        <v>76</v>
      </c>
      <c r="F22" s="151">
        <v>20000</v>
      </c>
      <c r="G22" s="116">
        <f>D22*F22</f>
        <v>40000</v>
      </c>
    </row>
    <row r="23" spans="1:7" ht="12.75" customHeight="1" x14ac:dyDescent="0.25">
      <c r="A23" s="9"/>
      <c r="B23" s="148" t="s">
        <v>70</v>
      </c>
      <c r="C23" s="149" t="s">
        <v>20</v>
      </c>
      <c r="D23" s="150">
        <v>40</v>
      </c>
      <c r="E23" s="148" t="s">
        <v>77</v>
      </c>
      <c r="F23" s="151">
        <v>20000</v>
      </c>
      <c r="G23" s="116">
        <f t="shared" ref="G23:G28" si="0">D23*F23</f>
        <v>800000</v>
      </c>
    </row>
    <row r="24" spans="1:7" ht="12.75" customHeight="1" x14ac:dyDescent="0.25">
      <c r="A24" s="9"/>
      <c r="B24" s="148" t="s">
        <v>71</v>
      </c>
      <c r="C24" s="149" t="s">
        <v>20</v>
      </c>
      <c r="D24" s="150">
        <v>6</v>
      </c>
      <c r="E24" s="148" t="s">
        <v>78</v>
      </c>
      <c r="F24" s="151">
        <v>20000</v>
      </c>
      <c r="G24" s="116">
        <f t="shared" si="0"/>
        <v>120000</v>
      </c>
    </row>
    <row r="25" spans="1:7" ht="12.75" customHeight="1" x14ac:dyDescent="0.25">
      <c r="A25" s="9"/>
      <c r="B25" s="148" t="s">
        <v>72</v>
      </c>
      <c r="C25" s="149" t="s">
        <v>20</v>
      </c>
      <c r="D25" s="150">
        <v>13</v>
      </c>
      <c r="E25" s="148" t="s">
        <v>79</v>
      </c>
      <c r="F25" s="151">
        <v>20000</v>
      </c>
      <c r="G25" s="116">
        <f t="shared" si="0"/>
        <v>260000</v>
      </c>
    </row>
    <row r="26" spans="1:7" ht="12.75" customHeight="1" x14ac:dyDescent="0.25">
      <c r="A26" s="9"/>
      <c r="B26" s="148" t="s">
        <v>73</v>
      </c>
      <c r="C26" s="149" t="s">
        <v>20</v>
      </c>
      <c r="D26" s="150">
        <v>4</v>
      </c>
      <c r="E26" s="148" t="s">
        <v>80</v>
      </c>
      <c r="F26" s="151">
        <v>20000</v>
      </c>
      <c r="G26" s="116">
        <f t="shared" si="0"/>
        <v>80000</v>
      </c>
    </row>
    <row r="27" spans="1:7" ht="12.75" customHeight="1" x14ac:dyDescent="0.25">
      <c r="A27" s="9"/>
      <c r="B27" s="148" t="s">
        <v>74</v>
      </c>
      <c r="C27" s="149" t="s">
        <v>20</v>
      </c>
      <c r="D27" s="150">
        <v>7</v>
      </c>
      <c r="E27" s="148" t="s">
        <v>81</v>
      </c>
      <c r="F27" s="151">
        <v>20000</v>
      </c>
      <c r="G27" s="116">
        <f t="shared" si="0"/>
        <v>140000</v>
      </c>
    </row>
    <row r="28" spans="1:7" ht="12.75" customHeight="1" x14ac:dyDescent="0.25">
      <c r="A28" s="9"/>
      <c r="B28" s="148" t="s">
        <v>75</v>
      </c>
      <c r="C28" s="149" t="s">
        <v>20</v>
      </c>
      <c r="D28" s="152">
        <v>200</v>
      </c>
      <c r="E28" s="148" t="s">
        <v>67</v>
      </c>
      <c r="F28" s="151">
        <v>20000</v>
      </c>
      <c r="G28" s="116">
        <f t="shared" si="0"/>
        <v>4000000</v>
      </c>
    </row>
    <row r="29" spans="1:7" ht="12.75" customHeight="1" x14ac:dyDescent="0.25">
      <c r="A29" s="9"/>
      <c r="B29" s="17" t="s">
        <v>21</v>
      </c>
      <c r="C29" s="18"/>
      <c r="D29" s="18"/>
      <c r="E29" s="18"/>
      <c r="F29" s="19"/>
      <c r="G29" s="117">
        <f>SUM(G22:G28)</f>
        <v>5440000</v>
      </c>
    </row>
    <row r="30" spans="1:7" ht="12" customHeight="1" x14ac:dyDescent="0.25">
      <c r="A30" s="2"/>
      <c r="B30" s="10"/>
      <c r="C30" s="12"/>
      <c r="D30" s="12"/>
      <c r="E30" s="12"/>
      <c r="F30" s="20"/>
      <c r="G30" s="95"/>
    </row>
    <row r="31" spans="1:7" ht="12" customHeight="1" x14ac:dyDescent="0.25">
      <c r="A31" s="4"/>
      <c r="B31" s="21" t="s">
        <v>22</v>
      </c>
      <c r="C31" s="22"/>
      <c r="D31" s="23"/>
      <c r="E31" s="23"/>
      <c r="F31" s="24"/>
      <c r="G31" s="96"/>
    </row>
    <row r="32" spans="1:7" ht="24" customHeight="1" x14ac:dyDescent="0.25">
      <c r="A32" s="4"/>
      <c r="B32" s="25" t="s">
        <v>14</v>
      </c>
      <c r="C32" s="26" t="s">
        <v>15</v>
      </c>
      <c r="D32" s="26" t="s">
        <v>16</v>
      </c>
      <c r="E32" s="25" t="s">
        <v>59</v>
      </c>
      <c r="F32" s="26" t="s">
        <v>18</v>
      </c>
      <c r="G32" s="25" t="s">
        <v>19</v>
      </c>
    </row>
    <row r="33" spans="1:11" ht="12" customHeight="1" x14ac:dyDescent="0.25">
      <c r="A33" s="4"/>
      <c r="B33" s="27"/>
      <c r="C33" s="28" t="s">
        <v>59</v>
      </c>
      <c r="D33" s="28" t="s">
        <v>59</v>
      </c>
      <c r="E33" s="28" t="s">
        <v>59</v>
      </c>
      <c r="F33" s="86" t="s">
        <v>59</v>
      </c>
      <c r="G33" s="119"/>
    </row>
    <row r="34" spans="1:11" ht="12" customHeight="1" x14ac:dyDescent="0.25">
      <c r="A34" s="4"/>
      <c r="B34" s="29" t="s">
        <v>23</v>
      </c>
      <c r="C34" s="30"/>
      <c r="D34" s="30"/>
      <c r="E34" s="30"/>
      <c r="F34" s="31"/>
      <c r="G34" s="120"/>
    </row>
    <row r="35" spans="1:11" ht="12" customHeight="1" x14ac:dyDescent="0.25">
      <c r="A35" s="2"/>
      <c r="B35" s="32"/>
      <c r="C35" s="33"/>
      <c r="D35" s="33"/>
      <c r="E35" s="33"/>
      <c r="F35" s="34"/>
      <c r="G35" s="97"/>
    </row>
    <row r="36" spans="1:11" ht="12" customHeight="1" x14ac:dyDescent="0.25">
      <c r="A36" s="4"/>
      <c r="B36" s="21" t="s">
        <v>24</v>
      </c>
      <c r="C36" s="22"/>
      <c r="D36" s="23"/>
      <c r="E36" s="23"/>
      <c r="F36" s="24"/>
      <c r="G36" s="96"/>
    </row>
    <row r="37" spans="1:11" ht="24" customHeight="1" x14ac:dyDescent="0.25">
      <c r="A37" s="4"/>
      <c r="B37" s="35" t="s">
        <v>14</v>
      </c>
      <c r="C37" s="35" t="s">
        <v>15</v>
      </c>
      <c r="D37" s="35" t="s">
        <v>16</v>
      </c>
      <c r="E37" s="35" t="s">
        <v>17</v>
      </c>
      <c r="F37" s="36" t="s">
        <v>18</v>
      </c>
      <c r="G37" s="35" t="s">
        <v>19</v>
      </c>
    </row>
    <row r="38" spans="1:11" ht="12.75" customHeight="1" x14ac:dyDescent="0.25">
      <c r="A38" s="9"/>
      <c r="B38" s="148" t="s">
        <v>82</v>
      </c>
      <c r="C38" s="149" t="s">
        <v>25</v>
      </c>
      <c r="D38" s="150">
        <v>12</v>
      </c>
      <c r="E38" s="153" t="s">
        <v>83</v>
      </c>
      <c r="F38" s="154">
        <v>25000</v>
      </c>
      <c r="G38" s="116">
        <f>D38*F38</f>
        <v>300000</v>
      </c>
    </row>
    <row r="39" spans="1:11" ht="12.75" customHeight="1" x14ac:dyDescent="0.25">
      <c r="A39" s="4"/>
      <c r="B39" s="37" t="s">
        <v>26</v>
      </c>
      <c r="C39" s="38"/>
      <c r="D39" s="38"/>
      <c r="E39" s="38"/>
      <c r="F39" s="38"/>
      <c r="G39" s="118">
        <f>SUM(G38)</f>
        <v>300000</v>
      </c>
    </row>
    <row r="40" spans="1:11" ht="12" customHeight="1" x14ac:dyDescent="0.25">
      <c r="A40" s="2"/>
      <c r="B40" s="32"/>
      <c r="C40" s="33"/>
      <c r="D40" s="33"/>
      <c r="E40" s="33"/>
      <c r="F40" s="34"/>
      <c r="G40" s="97"/>
    </row>
    <row r="41" spans="1:11" ht="12" customHeight="1" x14ac:dyDescent="0.25">
      <c r="A41" s="4"/>
      <c r="B41" s="21" t="s">
        <v>27</v>
      </c>
      <c r="C41" s="22"/>
      <c r="D41" s="23"/>
      <c r="E41" s="23"/>
      <c r="F41" s="24"/>
      <c r="G41" s="96"/>
    </row>
    <row r="42" spans="1:11" ht="24" customHeight="1" x14ac:dyDescent="0.25">
      <c r="A42" s="4"/>
      <c r="B42" s="88" t="s">
        <v>28</v>
      </c>
      <c r="C42" s="88" t="s">
        <v>29</v>
      </c>
      <c r="D42" s="88" t="s">
        <v>30</v>
      </c>
      <c r="E42" s="88" t="s">
        <v>17</v>
      </c>
      <c r="F42" s="88" t="s">
        <v>18</v>
      </c>
      <c r="G42" s="98" t="s">
        <v>19</v>
      </c>
      <c r="K42" s="85"/>
    </row>
    <row r="43" spans="1:11" ht="12.75" customHeight="1" x14ac:dyDescent="0.25">
      <c r="A43" s="49"/>
      <c r="B43" s="155" t="s">
        <v>84</v>
      </c>
      <c r="C43" s="156"/>
      <c r="D43" s="156"/>
      <c r="E43" s="156"/>
      <c r="F43" s="156"/>
      <c r="G43" s="89">
        <f>D43*F43</f>
        <v>0</v>
      </c>
      <c r="K43" s="85"/>
    </row>
    <row r="44" spans="1:11" ht="12.75" customHeight="1" x14ac:dyDescent="0.25">
      <c r="A44" s="49"/>
      <c r="B44" s="157" t="s">
        <v>85</v>
      </c>
      <c r="C44" s="158" t="s">
        <v>86</v>
      </c>
      <c r="D44" s="159">
        <v>200</v>
      </c>
      <c r="E44" s="158" t="s">
        <v>87</v>
      </c>
      <c r="F44" s="160">
        <v>960</v>
      </c>
      <c r="G44" s="89">
        <f>D44*F44</f>
        <v>192000</v>
      </c>
    </row>
    <row r="45" spans="1:11" ht="12.75" customHeight="1" x14ac:dyDescent="0.25">
      <c r="A45" s="49"/>
      <c r="B45" s="161" t="s">
        <v>88</v>
      </c>
      <c r="C45" s="162" t="s">
        <v>86</v>
      </c>
      <c r="D45" s="163">
        <v>200</v>
      </c>
      <c r="E45" s="162" t="s">
        <v>89</v>
      </c>
      <c r="F45" s="160">
        <v>1160</v>
      </c>
      <c r="G45" s="89">
        <f t="shared" ref="G45:G57" si="1">D45*F45</f>
        <v>232000</v>
      </c>
    </row>
    <row r="46" spans="1:11" ht="12.75" customHeight="1" x14ac:dyDescent="0.25">
      <c r="A46" s="49"/>
      <c r="B46" s="157" t="s">
        <v>90</v>
      </c>
      <c r="C46" s="158" t="s">
        <v>86</v>
      </c>
      <c r="D46" s="159">
        <v>200</v>
      </c>
      <c r="E46" s="158" t="s">
        <v>89</v>
      </c>
      <c r="F46" s="160">
        <v>1280</v>
      </c>
      <c r="G46" s="89">
        <f t="shared" si="1"/>
        <v>256000</v>
      </c>
    </row>
    <row r="47" spans="1:11" ht="12.75" customHeight="1" x14ac:dyDescent="0.25">
      <c r="A47" s="49"/>
      <c r="B47" s="157" t="s">
        <v>91</v>
      </c>
      <c r="C47" s="158" t="s">
        <v>86</v>
      </c>
      <c r="D47" s="159">
        <v>50</v>
      </c>
      <c r="E47" s="158" t="s">
        <v>89</v>
      </c>
      <c r="F47" s="160">
        <v>1299</v>
      </c>
      <c r="G47" s="89">
        <f t="shared" si="1"/>
        <v>64950</v>
      </c>
      <c r="J47" s="1" t="s">
        <v>107</v>
      </c>
    </row>
    <row r="48" spans="1:11" ht="12.75" customHeight="1" x14ac:dyDescent="0.25">
      <c r="A48" s="49"/>
      <c r="B48" s="161" t="s">
        <v>92</v>
      </c>
      <c r="C48" s="162" t="s">
        <v>93</v>
      </c>
      <c r="D48" s="163">
        <v>2</v>
      </c>
      <c r="E48" s="162" t="s">
        <v>94</v>
      </c>
      <c r="F48" s="160">
        <v>21500</v>
      </c>
      <c r="G48" s="89">
        <f t="shared" si="1"/>
        <v>43000</v>
      </c>
    </row>
    <row r="49" spans="1:9" ht="12.75" customHeight="1" x14ac:dyDescent="0.25">
      <c r="A49" s="49"/>
      <c r="B49" s="157" t="s">
        <v>95</v>
      </c>
      <c r="C49" s="158" t="s">
        <v>93</v>
      </c>
      <c r="D49" s="159">
        <v>2</v>
      </c>
      <c r="E49" s="158" t="s">
        <v>94</v>
      </c>
      <c r="F49" s="160">
        <v>4335</v>
      </c>
      <c r="G49" s="89">
        <f t="shared" si="1"/>
        <v>8670</v>
      </c>
    </row>
    <row r="50" spans="1:9" ht="12.75" customHeight="1" x14ac:dyDescent="0.25">
      <c r="A50" s="49"/>
      <c r="B50" s="157" t="s">
        <v>96</v>
      </c>
      <c r="C50" s="158" t="s">
        <v>93</v>
      </c>
      <c r="D50" s="159">
        <v>6</v>
      </c>
      <c r="E50" s="158" t="s">
        <v>94</v>
      </c>
      <c r="F50" s="160">
        <v>10260</v>
      </c>
      <c r="G50" s="89">
        <f t="shared" si="1"/>
        <v>61560</v>
      </c>
    </row>
    <row r="51" spans="1:9" ht="12.75" customHeight="1" x14ac:dyDescent="0.25">
      <c r="A51" s="49"/>
      <c r="B51" s="161" t="s">
        <v>97</v>
      </c>
      <c r="C51" s="162"/>
      <c r="D51" s="163"/>
      <c r="E51" s="162"/>
      <c r="F51" s="160"/>
      <c r="G51" s="89"/>
    </row>
    <row r="52" spans="1:9" ht="12.75" customHeight="1" x14ac:dyDescent="0.25">
      <c r="A52" s="49"/>
      <c r="B52" s="164" t="s">
        <v>98</v>
      </c>
      <c r="C52" s="165" t="s">
        <v>93</v>
      </c>
      <c r="D52" s="166">
        <v>4</v>
      </c>
      <c r="E52" s="165" t="s">
        <v>99</v>
      </c>
      <c r="F52" s="167">
        <v>9500</v>
      </c>
      <c r="G52" s="89">
        <f t="shared" si="1"/>
        <v>38000</v>
      </c>
    </row>
    <row r="53" spans="1:9" ht="12.75" customHeight="1" x14ac:dyDescent="0.25">
      <c r="A53" s="49"/>
      <c r="B53" s="164" t="s">
        <v>61</v>
      </c>
      <c r="C53" s="165"/>
      <c r="D53" s="166"/>
      <c r="E53" s="165"/>
      <c r="F53" s="167"/>
      <c r="G53" s="89"/>
    </row>
    <row r="54" spans="1:9" ht="12.75" customHeight="1" x14ac:dyDescent="0.25">
      <c r="A54" s="49"/>
      <c r="B54" s="164" t="s">
        <v>100</v>
      </c>
      <c r="C54" s="165" t="s">
        <v>101</v>
      </c>
      <c r="D54" s="166">
        <v>4</v>
      </c>
      <c r="E54" s="165" t="s">
        <v>102</v>
      </c>
      <c r="F54" s="167">
        <v>5990</v>
      </c>
      <c r="G54" s="89">
        <f t="shared" si="1"/>
        <v>23960</v>
      </c>
    </row>
    <row r="55" spans="1:9" ht="12.75" customHeight="1" x14ac:dyDescent="0.25">
      <c r="A55" s="49"/>
      <c r="B55" s="164" t="s">
        <v>103</v>
      </c>
      <c r="C55" s="165" t="s">
        <v>93</v>
      </c>
      <c r="D55" s="166">
        <v>6</v>
      </c>
      <c r="E55" s="165" t="s">
        <v>104</v>
      </c>
      <c r="F55" s="167">
        <v>10300</v>
      </c>
      <c r="G55" s="89">
        <f t="shared" si="1"/>
        <v>61800</v>
      </c>
    </row>
    <row r="56" spans="1:9" ht="12.75" customHeight="1" x14ac:dyDescent="0.25">
      <c r="A56" s="49"/>
      <c r="B56" s="164" t="s">
        <v>60</v>
      </c>
      <c r="C56" s="165"/>
      <c r="D56" s="166"/>
      <c r="E56" s="165"/>
      <c r="F56" s="168"/>
      <c r="G56" s="89"/>
    </row>
    <row r="57" spans="1:9" ht="12.75" customHeight="1" x14ac:dyDescent="0.25">
      <c r="A57" s="49"/>
      <c r="B57" s="169" t="s">
        <v>105</v>
      </c>
      <c r="C57" s="170" t="s">
        <v>86</v>
      </c>
      <c r="D57" s="171">
        <v>2</v>
      </c>
      <c r="E57" s="170" t="s">
        <v>104</v>
      </c>
      <c r="F57" s="176">
        <v>35990</v>
      </c>
      <c r="G57" s="89">
        <f t="shared" si="1"/>
        <v>71980</v>
      </c>
    </row>
    <row r="58" spans="1:9" ht="13.5" customHeight="1" x14ac:dyDescent="0.25">
      <c r="A58" s="49"/>
      <c r="B58" s="111" t="s">
        <v>31</v>
      </c>
      <c r="C58" s="112"/>
      <c r="D58" s="112"/>
      <c r="E58" s="112"/>
      <c r="F58" s="113"/>
      <c r="G58" s="121">
        <f>G43+G45+G46+G49+G50+G53+G54+G56+G57</f>
        <v>654170</v>
      </c>
    </row>
    <row r="59" spans="1:9" ht="12" customHeight="1" x14ac:dyDescent="0.25">
      <c r="A59" s="2"/>
      <c r="B59" s="106"/>
      <c r="C59" s="107"/>
      <c r="D59" s="107"/>
      <c r="E59" s="108"/>
      <c r="F59" s="109"/>
      <c r="G59" s="110"/>
    </row>
    <row r="60" spans="1:9" ht="12" customHeight="1" x14ac:dyDescent="0.25">
      <c r="A60" s="4"/>
      <c r="B60" s="21" t="s">
        <v>32</v>
      </c>
      <c r="C60" s="22"/>
      <c r="D60" s="23"/>
      <c r="E60" s="23"/>
      <c r="F60" s="24"/>
      <c r="G60" s="96"/>
    </row>
    <row r="61" spans="1:9" ht="24" customHeight="1" x14ac:dyDescent="0.25">
      <c r="A61" s="4"/>
      <c r="B61" s="105" t="s">
        <v>33</v>
      </c>
      <c r="C61" s="88" t="s">
        <v>29</v>
      </c>
      <c r="D61" s="88" t="s">
        <v>30</v>
      </c>
      <c r="E61" s="105" t="s">
        <v>17</v>
      </c>
      <c r="F61" s="88" t="s">
        <v>18</v>
      </c>
      <c r="G61" s="105" t="s">
        <v>19</v>
      </c>
    </row>
    <row r="62" spans="1:9" ht="16.5" customHeight="1" x14ac:dyDescent="0.25">
      <c r="A62" s="49"/>
      <c r="B62" s="148" t="s">
        <v>106</v>
      </c>
      <c r="C62" s="158" t="s">
        <v>110</v>
      </c>
      <c r="D62" s="172">
        <v>1</v>
      </c>
      <c r="E62" s="149" t="s">
        <v>111</v>
      </c>
      <c r="F62" s="173">
        <v>167468</v>
      </c>
      <c r="G62" s="89">
        <v>167468</v>
      </c>
    </row>
    <row r="63" spans="1:9" ht="13.5" customHeight="1" x14ac:dyDescent="0.25">
      <c r="A63" s="4"/>
      <c r="B63" s="39" t="s">
        <v>34</v>
      </c>
      <c r="C63" s="40"/>
      <c r="D63" s="40"/>
      <c r="E63" s="104"/>
      <c r="F63" s="41"/>
      <c r="G63" s="122">
        <f>+G62</f>
        <v>167468</v>
      </c>
      <c r="I63" s="114"/>
    </row>
    <row r="64" spans="1:9" ht="12" customHeight="1" x14ac:dyDescent="0.25">
      <c r="A64" s="2"/>
      <c r="B64" s="52"/>
      <c r="C64" s="52"/>
      <c r="D64" s="52"/>
      <c r="E64" s="52"/>
      <c r="F64" s="53"/>
      <c r="G64" s="99"/>
    </row>
    <row r="65" spans="1:7" ht="12" customHeight="1" x14ac:dyDescent="0.25">
      <c r="A65" s="49"/>
      <c r="B65" s="54" t="s">
        <v>35</v>
      </c>
      <c r="C65" s="55"/>
      <c r="D65" s="55"/>
      <c r="E65" s="55"/>
      <c r="F65" s="55"/>
      <c r="G65" s="56">
        <f>G29+G34+G39+G58+G63</f>
        <v>6561638</v>
      </c>
    </row>
    <row r="66" spans="1:7" ht="12" customHeight="1" x14ac:dyDescent="0.25">
      <c r="A66" s="49"/>
      <c r="B66" s="57" t="s">
        <v>36</v>
      </c>
      <c r="C66" s="43"/>
      <c r="D66" s="43"/>
      <c r="E66" s="43"/>
      <c r="F66" s="43"/>
      <c r="G66" s="58">
        <f>G65*0.05</f>
        <v>328081.90000000002</v>
      </c>
    </row>
    <row r="67" spans="1:7" ht="12" customHeight="1" x14ac:dyDescent="0.25">
      <c r="A67" s="49"/>
      <c r="B67" s="59" t="s">
        <v>37</v>
      </c>
      <c r="C67" s="42"/>
      <c r="D67" s="42"/>
      <c r="E67" s="42"/>
      <c r="F67" s="42"/>
      <c r="G67" s="60">
        <f>G66+G65</f>
        <v>6889719.9000000004</v>
      </c>
    </row>
    <row r="68" spans="1:7" ht="12" customHeight="1" x14ac:dyDescent="0.25">
      <c r="A68" s="49"/>
      <c r="B68" s="57" t="s">
        <v>38</v>
      </c>
      <c r="C68" s="43"/>
      <c r="D68" s="43"/>
      <c r="E68" s="43"/>
      <c r="F68" s="43"/>
      <c r="G68" s="58">
        <f>G13</f>
        <v>15600000</v>
      </c>
    </row>
    <row r="69" spans="1:7" ht="12" customHeight="1" x14ac:dyDescent="0.25">
      <c r="A69" s="49"/>
      <c r="B69" s="61" t="s">
        <v>39</v>
      </c>
      <c r="C69" s="62"/>
      <c r="D69" s="62"/>
      <c r="E69" s="62"/>
      <c r="F69" s="62"/>
      <c r="G69" s="56">
        <f>G68-G67</f>
        <v>8710280.0999999996</v>
      </c>
    </row>
    <row r="70" spans="1:7" ht="12" customHeight="1" x14ac:dyDescent="0.25">
      <c r="A70" s="49"/>
      <c r="B70" s="50" t="s">
        <v>40</v>
      </c>
      <c r="C70" s="51"/>
      <c r="D70" s="51"/>
      <c r="E70" s="51"/>
      <c r="F70" s="51"/>
      <c r="G70" s="100"/>
    </row>
    <row r="71" spans="1:7" ht="12.75" customHeight="1" thickBot="1" x14ac:dyDescent="0.3">
      <c r="A71" s="49"/>
      <c r="B71" s="63"/>
      <c r="C71" s="51"/>
      <c r="D71" s="51"/>
      <c r="E71" s="51"/>
      <c r="F71" s="51"/>
      <c r="G71" s="100"/>
    </row>
    <row r="72" spans="1:7" ht="12" customHeight="1" x14ac:dyDescent="0.25">
      <c r="A72" s="49"/>
      <c r="B72" s="74" t="s">
        <v>41</v>
      </c>
      <c r="C72" s="75"/>
      <c r="D72" s="75"/>
      <c r="E72" s="75"/>
      <c r="F72" s="76"/>
      <c r="G72" s="100"/>
    </row>
    <row r="73" spans="1:7" ht="12" customHeight="1" x14ac:dyDescent="0.25">
      <c r="A73" s="49"/>
      <c r="B73" s="77" t="s">
        <v>42</v>
      </c>
      <c r="C73" s="48"/>
      <c r="D73" s="48"/>
      <c r="E73" s="48"/>
      <c r="F73" s="78"/>
      <c r="G73" s="100"/>
    </row>
    <row r="74" spans="1:7" ht="12" customHeight="1" x14ac:dyDescent="0.25">
      <c r="A74" s="49"/>
      <c r="B74" s="77" t="s">
        <v>43</v>
      </c>
      <c r="C74" s="48"/>
      <c r="D74" s="48"/>
      <c r="E74" s="48"/>
      <c r="F74" s="78"/>
      <c r="G74" s="100"/>
    </row>
    <row r="75" spans="1:7" ht="12" customHeight="1" x14ac:dyDescent="0.25">
      <c r="A75" s="49"/>
      <c r="B75" s="77" t="s">
        <v>44</v>
      </c>
      <c r="C75" s="48"/>
      <c r="D75" s="48"/>
      <c r="E75" s="48"/>
      <c r="F75" s="78"/>
      <c r="G75" s="100"/>
    </row>
    <row r="76" spans="1:7" ht="12" customHeight="1" x14ac:dyDescent="0.25">
      <c r="A76" s="49"/>
      <c r="B76" s="77" t="s">
        <v>45</v>
      </c>
      <c r="C76" s="48"/>
      <c r="D76" s="48"/>
      <c r="E76" s="48"/>
      <c r="F76" s="78"/>
      <c r="G76" s="100"/>
    </row>
    <row r="77" spans="1:7" ht="12" customHeight="1" x14ac:dyDescent="0.25">
      <c r="A77" s="49"/>
      <c r="B77" s="77" t="s">
        <v>46</v>
      </c>
      <c r="C77" s="48"/>
      <c r="D77" s="48"/>
      <c r="E77" s="48"/>
      <c r="F77" s="78"/>
      <c r="G77" s="100"/>
    </row>
    <row r="78" spans="1:7" ht="12.75" customHeight="1" thickBot="1" x14ac:dyDescent="0.3">
      <c r="A78" s="49"/>
      <c r="B78" s="79" t="s">
        <v>47</v>
      </c>
      <c r="C78" s="80"/>
      <c r="D78" s="80"/>
      <c r="E78" s="80"/>
      <c r="F78" s="81"/>
      <c r="G78" s="100"/>
    </row>
    <row r="79" spans="1:7" ht="12.75" customHeight="1" x14ac:dyDescent="0.25">
      <c r="A79" s="49"/>
      <c r="B79" s="72"/>
      <c r="C79" s="48"/>
      <c r="D79" s="48"/>
      <c r="E79" s="48"/>
      <c r="F79" s="48"/>
      <c r="G79" s="100"/>
    </row>
    <row r="80" spans="1:7" ht="15" customHeight="1" thickBot="1" x14ac:dyDescent="0.3">
      <c r="A80" s="49"/>
      <c r="B80" s="182" t="s">
        <v>48</v>
      </c>
      <c r="C80" s="183"/>
      <c r="D80" s="71"/>
      <c r="E80" s="44"/>
      <c r="F80" s="44"/>
      <c r="G80" s="100"/>
    </row>
    <row r="81" spans="1:7" ht="12" customHeight="1" x14ac:dyDescent="0.25">
      <c r="A81" s="49"/>
      <c r="B81" s="65" t="s">
        <v>33</v>
      </c>
      <c r="C81" s="123" t="s">
        <v>49</v>
      </c>
      <c r="D81" s="124" t="s">
        <v>50</v>
      </c>
      <c r="E81" s="44"/>
      <c r="F81" s="44"/>
      <c r="G81" s="100"/>
    </row>
    <row r="82" spans="1:7" ht="12" customHeight="1" x14ac:dyDescent="0.25">
      <c r="A82" s="49"/>
      <c r="B82" s="66" t="s">
        <v>51</v>
      </c>
      <c r="C82" s="45">
        <f>G29</f>
        <v>5440000</v>
      </c>
      <c r="D82" s="67">
        <f>(C82/C88)</f>
        <v>0.78958217154807697</v>
      </c>
      <c r="E82" s="44"/>
      <c r="F82" s="44"/>
      <c r="G82" s="100"/>
    </row>
    <row r="83" spans="1:7" ht="12" customHeight="1" x14ac:dyDescent="0.25">
      <c r="A83" s="49"/>
      <c r="B83" s="66" t="s">
        <v>52</v>
      </c>
      <c r="C83" s="45">
        <f>G34</f>
        <v>0</v>
      </c>
      <c r="D83" s="67">
        <v>0</v>
      </c>
      <c r="E83" s="44"/>
      <c r="F83" s="44"/>
      <c r="G83" s="100"/>
    </row>
    <row r="84" spans="1:7" ht="12" customHeight="1" x14ac:dyDescent="0.25">
      <c r="A84" s="49"/>
      <c r="B84" s="66" t="s">
        <v>53</v>
      </c>
      <c r="C84" s="45">
        <f>G39</f>
        <v>300000</v>
      </c>
      <c r="D84" s="67">
        <f>(C84/C88)</f>
        <v>4.3543134460371891E-2</v>
      </c>
      <c r="E84" s="44"/>
      <c r="F84" s="44"/>
      <c r="G84" s="100"/>
    </row>
    <row r="85" spans="1:7" ht="12" customHeight="1" x14ac:dyDescent="0.25">
      <c r="A85" s="49"/>
      <c r="B85" s="66" t="s">
        <v>28</v>
      </c>
      <c r="C85" s="45">
        <f>G58</f>
        <v>654170</v>
      </c>
      <c r="D85" s="67">
        <f>(C85/C88)</f>
        <v>9.4948707566471599E-2</v>
      </c>
      <c r="E85" s="44"/>
      <c r="F85" s="44"/>
      <c r="G85" s="100"/>
    </row>
    <row r="86" spans="1:7" ht="12" customHeight="1" x14ac:dyDescent="0.25">
      <c r="A86" s="49"/>
      <c r="B86" s="66" t="s">
        <v>54</v>
      </c>
      <c r="C86" s="46">
        <f>G63</f>
        <v>167468</v>
      </c>
      <c r="D86" s="67">
        <f>(C86/C88)</f>
        <v>2.4306938806031866E-2</v>
      </c>
      <c r="E86" s="47"/>
      <c r="F86" s="47"/>
      <c r="G86" s="100"/>
    </row>
    <row r="87" spans="1:7" ht="12" customHeight="1" x14ac:dyDescent="0.25">
      <c r="A87" s="49"/>
      <c r="B87" s="66" t="s">
        <v>55</v>
      </c>
      <c r="C87" s="46">
        <f>G66</f>
        <v>328081.90000000002</v>
      </c>
      <c r="D87" s="67">
        <f>(C87/C88)</f>
        <v>4.7619047619047616E-2</v>
      </c>
      <c r="E87" s="47"/>
      <c r="F87" s="47"/>
      <c r="G87" s="100"/>
    </row>
    <row r="88" spans="1:7" ht="12.75" customHeight="1" thickBot="1" x14ac:dyDescent="0.3">
      <c r="A88" s="49"/>
      <c r="B88" s="68" t="s">
        <v>56</v>
      </c>
      <c r="C88" s="69">
        <f>SUM(C82:C87)</f>
        <v>6889719.9000000004</v>
      </c>
      <c r="D88" s="70">
        <f>SUM(D82:D87)</f>
        <v>1</v>
      </c>
      <c r="E88" s="47"/>
      <c r="F88" s="47"/>
      <c r="G88" s="100"/>
    </row>
    <row r="89" spans="1:7" ht="12" customHeight="1" x14ac:dyDescent="0.25">
      <c r="A89" s="49"/>
      <c r="B89" s="63"/>
      <c r="C89" s="51"/>
      <c r="D89" s="51"/>
      <c r="E89" s="51"/>
      <c r="F89" s="51"/>
      <c r="G89" s="100"/>
    </row>
    <row r="90" spans="1:7" ht="12.75" customHeight="1" thickBot="1" x14ac:dyDescent="0.3">
      <c r="A90" s="49"/>
      <c r="B90" s="64"/>
      <c r="C90" s="51"/>
      <c r="D90" s="51"/>
      <c r="E90" s="51"/>
      <c r="F90" s="51"/>
      <c r="G90" s="100"/>
    </row>
    <row r="91" spans="1:7" ht="12" customHeight="1" thickBot="1" x14ac:dyDescent="0.3">
      <c r="A91" s="49"/>
      <c r="B91" s="179" t="s">
        <v>114</v>
      </c>
      <c r="C91" s="180"/>
      <c r="D91" s="180"/>
      <c r="E91" s="181"/>
      <c r="F91" s="47"/>
      <c r="G91" s="100"/>
    </row>
    <row r="92" spans="1:7" ht="12" customHeight="1" x14ac:dyDescent="0.25">
      <c r="A92" s="49"/>
      <c r="B92" s="83" t="s">
        <v>115</v>
      </c>
      <c r="C92" s="115">
        <v>4000</v>
      </c>
      <c r="D92" s="115">
        <f>G9</f>
        <v>6000</v>
      </c>
      <c r="E92" s="115">
        <v>8000</v>
      </c>
      <c r="F92" s="82"/>
      <c r="G92" s="101"/>
    </row>
    <row r="93" spans="1:7" ht="12.75" customHeight="1" thickBot="1" x14ac:dyDescent="0.3">
      <c r="A93" s="49"/>
      <c r="B93" s="68" t="s">
        <v>116</v>
      </c>
      <c r="C93" s="69">
        <f>(G67/C92)</f>
        <v>1722.429975</v>
      </c>
      <c r="D93" s="69">
        <f>(G67/D92)</f>
        <v>1148.28665</v>
      </c>
      <c r="E93" s="84">
        <f>(G67/E92)</f>
        <v>861.21498750000001</v>
      </c>
      <c r="F93" s="82"/>
      <c r="G93" s="101"/>
    </row>
    <row r="94" spans="1:7" ht="15.6" customHeight="1" x14ac:dyDescent="0.25">
      <c r="A94" s="49"/>
      <c r="B94" s="73" t="s">
        <v>57</v>
      </c>
      <c r="C94" s="48"/>
      <c r="D94" s="48"/>
      <c r="E94" s="48"/>
      <c r="F94" s="48"/>
      <c r="G94" s="102"/>
    </row>
    <row r="96" spans="1:7" ht="11.25" customHeight="1" x14ac:dyDescent="0.25">
      <c r="C96"/>
      <c r="D96"/>
    </row>
  </sheetData>
  <mergeCells count="6">
    <mergeCell ref="B18:G18"/>
    <mergeCell ref="B91:E91"/>
    <mergeCell ref="B80:C80"/>
    <mergeCell ref="E11:F11"/>
    <mergeCell ref="E9:F10"/>
    <mergeCell ref="E12:F12"/>
  </mergeCells>
  <pageMargins left="0.748031" right="0.748031" top="0.98425200000000002" bottom="0.98425200000000002" header="0" footer="0"/>
  <pageSetup scale="4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Diaz Molina Victor Leonardo</cp:lastModifiedBy>
  <cp:lastPrinted>2023-02-10T19:03:25Z</cp:lastPrinted>
  <dcterms:created xsi:type="dcterms:W3CDTF">2020-11-27T12:49:26Z</dcterms:created>
  <dcterms:modified xsi:type="dcterms:W3CDTF">2023-03-31T17:47:41Z</dcterms:modified>
</cp:coreProperties>
</file>