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diaz\Desktop\Asistencia Financiera 2022\Fichas técnicas 2023\Fichas técnicas área Mariquina\"/>
    </mc:Choice>
  </mc:AlternateContent>
  <bookViews>
    <workbookView xWindow="0" yWindow="0" windowWidth="20490" windowHeight="7650"/>
  </bookViews>
  <sheets>
    <sheet name="Papa" sheetId="1" r:id="rId1"/>
  </sheets>
  <calcPr calcId="162913"/>
</workbook>
</file>

<file path=xl/calcChain.xml><?xml version="1.0" encoding="utf-8"?>
<calcChain xmlns="http://schemas.openxmlformats.org/spreadsheetml/2006/main">
  <c r="C93" i="1" l="1"/>
  <c r="E93" i="1"/>
  <c r="D93" i="1"/>
  <c r="C82" i="1"/>
  <c r="C88" i="1" s="1"/>
  <c r="C87" i="1"/>
  <c r="C86" i="1"/>
  <c r="C85" i="1"/>
  <c r="C84" i="1"/>
  <c r="C83" i="1"/>
  <c r="D84" i="1" l="1"/>
  <c r="D87" i="1"/>
  <c r="D85" i="1"/>
  <c r="D86" i="1"/>
  <c r="D82" i="1"/>
  <c r="G26" i="1"/>
  <c r="G22" i="1"/>
  <c r="G23" i="1"/>
  <c r="G24" i="1"/>
  <c r="G25" i="1"/>
  <c r="G21" i="1"/>
  <c r="D88" i="1" l="1"/>
  <c r="G47" i="1"/>
  <c r="G49" i="1"/>
  <c r="G50" i="1"/>
  <c r="G51" i="1"/>
  <c r="G53" i="1"/>
  <c r="G54" i="1"/>
  <c r="G56" i="1"/>
  <c r="G58" i="1"/>
  <c r="G46" i="1"/>
  <c r="G12" i="1"/>
  <c r="G69" i="1" s="1"/>
  <c r="G64" i="1"/>
  <c r="G41" i="1"/>
  <c r="G40" i="1"/>
  <c r="G39" i="1"/>
  <c r="G38" i="1"/>
  <c r="G36" i="1"/>
  <c r="G37" i="1"/>
  <c r="G59" i="1" l="1"/>
  <c r="G27" i="1"/>
  <c r="G42" i="1"/>
  <c r="G66" i="1" l="1"/>
  <c r="G67" i="1" s="1"/>
  <c r="G68" i="1" s="1"/>
  <c r="G70" i="1" s="1"/>
</calcChain>
</file>

<file path=xl/sharedStrings.xml><?xml version="1.0" encoding="utf-8"?>
<sst xmlns="http://schemas.openxmlformats.org/spreadsheetml/2006/main" count="160" uniqueCount="105">
  <si>
    <t>RUBRO O CULTIVO</t>
  </si>
  <si>
    <t>PAPA</t>
  </si>
  <si>
    <t>RENDIMIENTO (qq/ha)</t>
  </si>
  <si>
    <t>VARIEDAD</t>
  </si>
  <si>
    <t>DESIRE</t>
  </si>
  <si>
    <t>FECHA ESTIMADA  PRECIO VENTA</t>
  </si>
  <si>
    <t>Mar-Abr</t>
  </si>
  <si>
    <t>NIVEL TECNOLÓGICO</t>
  </si>
  <si>
    <t>MEDIO</t>
  </si>
  <si>
    <t>PRECIO ESPERADO ($/qq)</t>
  </si>
  <si>
    <t>REGIÓN</t>
  </si>
  <si>
    <t>DE LOS RIOS</t>
  </si>
  <si>
    <t>INGRESO ESPERADO, CON IVA ($)</t>
  </si>
  <si>
    <t>ÁREA</t>
  </si>
  <si>
    <t>DESTINO PRODUCCIÓN</t>
  </si>
  <si>
    <t>MERCADO LOCAL</t>
  </si>
  <si>
    <t>COMUNA/LOCALIDAD</t>
  </si>
  <si>
    <t>FECHA DE COSECHA</t>
  </si>
  <si>
    <t>FECHA PRECIO INSUMOS</t>
  </si>
  <si>
    <t>CONTINGENCIA</t>
  </si>
  <si>
    <t>HELADAS EXCESO LLUVIA Y SEQUÍA</t>
  </si>
  <si>
    <t>COSTOS DIRECTOS DE PRODUCCIÓN POR HECTÁREA (INCLUYE IVA)</t>
  </si>
  <si>
    <t>MANO DE OBRA</t>
  </si>
  <si>
    <t>Labores</t>
  </si>
  <si>
    <t>Unidad</t>
  </si>
  <si>
    <t>N° Jornadas</t>
  </si>
  <si>
    <t>Época</t>
  </si>
  <si>
    <t xml:space="preserve"> Precio Unitario ($) </t>
  </si>
  <si>
    <t xml:space="preserve"> Sub Total ($) </t>
  </si>
  <si>
    <t>Selección y desifección</t>
  </si>
  <si>
    <t>JH</t>
  </si>
  <si>
    <t>Octubre</t>
  </si>
  <si>
    <t>Mezcla fertilizantes y otros</t>
  </si>
  <si>
    <t>siembra y abono manual</t>
  </si>
  <si>
    <t>Oct-Nov</t>
  </si>
  <si>
    <t>Aplicación biocidas</t>
  </si>
  <si>
    <t>Nov-Dic</t>
  </si>
  <si>
    <t>Fertilización post-siembra</t>
  </si>
  <si>
    <t>Noviembre</t>
  </si>
  <si>
    <t>Cosecha</t>
  </si>
  <si>
    <t>Subtotal Jornadas Hombre</t>
  </si>
  <si>
    <t>JORNADAS ANIMAL</t>
  </si>
  <si>
    <t>Subtotal Jornadas Animal</t>
  </si>
  <si>
    <t>MAQUINARIA</t>
  </si>
  <si>
    <t>Aplicación Herbicida pre-siembra</t>
  </si>
  <si>
    <t>JM</t>
  </si>
  <si>
    <t>Septiembre</t>
  </si>
  <si>
    <t>Rastraje</t>
  </si>
  <si>
    <t>Aradura</t>
  </si>
  <si>
    <t>Abrir surcos</t>
  </si>
  <si>
    <t>Aporca</t>
  </si>
  <si>
    <t>Subtotal Costo Maquinaria</t>
  </si>
  <si>
    <t>INSUMOS</t>
  </si>
  <si>
    <t>Insumos</t>
  </si>
  <si>
    <t>Unidad (Kg/l/u)</t>
  </si>
  <si>
    <t>Cantidad (Kg/l/u)</t>
  </si>
  <si>
    <t>SEMILLA (corriente)</t>
  </si>
  <si>
    <t>kg</t>
  </si>
  <si>
    <t>Sep-Oct</t>
  </si>
  <si>
    <t>SACOS</t>
  </si>
  <si>
    <t>u</t>
  </si>
  <si>
    <t>FERTILIZANTES</t>
  </si>
  <si>
    <t>Superfosfato Triple</t>
  </si>
  <si>
    <t>Muriato de Potasio</t>
  </si>
  <si>
    <t>HERBICIDAS</t>
  </si>
  <si>
    <t>Glifosato</t>
  </si>
  <si>
    <t>l</t>
  </si>
  <si>
    <t>Bectra</t>
  </si>
  <si>
    <t>FUNGICIDA</t>
  </si>
  <si>
    <t>Metalaxil</t>
  </si>
  <si>
    <t>Diciembre</t>
  </si>
  <si>
    <t>INSECTICIDA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</si>
  <si>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</si>
  <si>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</si>
  <si>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</si>
  <si>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</si>
  <si>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</si>
  <si>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</si>
  <si>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</si>
  <si>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</si>
  <si>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</si>
  <si>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Fuente: INDAP</t>
  </si>
  <si>
    <t>Notas: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</si>
  <si>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</si>
  <si>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</si>
  <si>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</t>
  </si>
  <si>
    <t>4. Los insumos aplicados (tipo y dosis) están referidos al  Área en particular</t>
  </si>
  <si>
    <t>5. El costo de la maquinaria incluye costo del operador, combustible y  arriendo de la maquinaria propiamente tal</t>
  </si>
  <si>
    <t>6. El costo de la mano de obra incluye impuestos e  imposiciones</t>
  </si>
  <si>
    <t>Can 27</t>
  </si>
  <si>
    <t>ZERO</t>
  </si>
  <si>
    <t>MARIQUINA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</si>
  <si>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</si>
  <si>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</si>
  <si>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</si>
  <si>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</si>
  <si>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</si>
  <si>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</si>
  <si>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</si>
  <si>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</si>
  <si>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</si>
  <si>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Rendimiento (Kg/hà)</t>
  </si>
  <si>
    <t>Costo unitario ($/Kg) (*)</t>
  </si>
  <si>
    <t>(*): Este valor representa el valor mìnimo de venta del producto</t>
  </si>
  <si>
    <t>ESCENARIOS COSTO UNITARIO  ($/qqmKg)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</si>
</sst>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-* #,##0.00_-;\-* #,##0.00_-;_-* &quot;-&quot;??_-;_-@_-"/>
    <numFmt numFmtId="167" formatCode="_-* #,##0_-;\-* #,##0_-;_-* &quot;-&quot;??_-;_-@_-"/>
    <numFmt numFmtId="168" formatCode="[$-C0A]mmmm\-yy;@"/>
    <numFmt numFmtId="169" formatCode="&quot; &quot;* #,##0&quot; &quot;;&quot; &quot;* &quot;-&quot;#,##0&quot; &quot;;&quot; &quot;* &quot;- &quot;"/>
    <numFmt numFmtId="170" formatCode="_ * #,##0_ ;_ * \-#,##0_ ;_ * &quot;-&quot;??_ ;_ @_ 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7"/>
      <color indexed="8"/>
      <name val="Calibri"/>
      <family val="2"/>
    </font>
    <font>
      <b/>
      <i/>
      <sz val="7"/>
      <color indexed="8"/>
      <name val="Calibri"/>
      <family val="2"/>
    </font>
    <font>
      <sz val="10"/>
      <name val="Arial"/>
      <family val="2"/>
    </font>
    <font>
      <sz val="7"/>
      <name val="Calibri"/>
      <family val="2"/>
    </font>
    <font>
      <b/>
      <sz val="7"/>
      <name val="Calibri"/>
      <family val="2"/>
    </font>
    <font>
      <b/>
      <sz val="7"/>
      <color indexed="9"/>
      <name val="Calibri"/>
      <family val="2"/>
    </font>
    <font>
      <b/>
      <i/>
      <sz val="9"/>
      <color indexed="9"/>
      <name val="Calibri"/>
      <family val="2"/>
    </font>
    <font>
      <sz val="7"/>
      <color indexed="9"/>
      <name val="Calibri"/>
      <family val="2"/>
    </font>
    <font>
      <sz val="8"/>
      <name val="Calibri"/>
      <family val="2"/>
    </font>
    <font>
      <b/>
      <sz val="9"/>
      <color indexed="9"/>
      <name val="Calibri"/>
      <family val="2"/>
    </font>
    <font>
      <b/>
      <sz val="7"/>
      <color indexed="8"/>
      <name val="Calibri"/>
      <family val="2"/>
    </font>
    <font>
      <sz val="8"/>
      <color indexed="9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8">
    <xf numFmtId="0" fontId="0" fillId="0" borderId="0"/>
    <xf numFmtId="166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/>
    </xf>
    <xf numFmtId="167" fontId="2" fillId="0" borderId="1" xfId="1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67" fontId="7" fillId="2" borderId="1" xfId="1" applyNumberFormat="1" applyFont="1" applyFill="1" applyBorder="1" applyAlignment="1">
      <alignment horizontal="center" vertical="center" wrapText="1"/>
    </xf>
    <xf numFmtId="167" fontId="2" fillId="0" borderId="1" xfId="1" applyNumberFormat="1" applyFont="1" applyBorder="1" applyAlignment="1">
      <alignment vertical="center"/>
    </xf>
    <xf numFmtId="167" fontId="2" fillId="0" borderId="0" xfId="1" applyNumberFormat="1" applyFont="1" applyBorder="1" applyAlignment="1">
      <alignment vertical="center"/>
    </xf>
    <xf numFmtId="167" fontId="7" fillId="2" borderId="1" xfId="1" applyNumberFormat="1" applyFont="1" applyFill="1" applyBorder="1" applyAlignment="1">
      <alignment horizontal="center" vertical="center"/>
    </xf>
    <xf numFmtId="167" fontId="2" fillId="0" borderId="0" xfId="1" applyNumberFormat="1" applyFont="1" applyFill="1" applyBorder="1" applyAlignment="1">
      <alignment vertical="center"/>
    </xf>
    <xf numFmtId="14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9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167" fontId="9" fillId="2" borderId="1" xfId="1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9" fillId="4" borderId="3" xfId="0" applyFont="1" applyFill="1" applyBorder="1" applyAlignment="1">
      <alignment horizontal="center" vertical="center"/>
    </xf>
    <xf numFmtId="167" fontId="9" fillId="4" borderId="3" xfId="1" applyNumberFormat="1" applyFont="1" applyFill="1" applyBorder="1" applyAlignment="1">
      <alignment vertical="center"/>
    </xf>
    <xf numFmtId="167" fontId="9" fillId="4" borderId="4" xfId="1" applyNumberFormat="1" applyFont="1" applyFill="1" applyBorder="1" applyAlignment="1">
      <alignment vertical="center"/>
    </xf>
    <xf numFmtId="0" fontId="2" fillId="0" borderId="1" xfId="0" applyFont="1" applyBorder="1" applyAlignment="1">
      <alignment horizontal="right" vertical="center" wrapText="1"/>
    </xf>
    <xf numFmtId="167" fontId="2" fillId="0" borderId="0" xfId="1" applyNumberFormat="1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168" fontId="2" fillId="0" borderId="1" xfId="0" applyNumberFormat="1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6" borderId="0" xfId="0" applyFont="1" applyFill="1" applyAlignment="1">
      <alignment vertical="center"/>
    </xf>
    <xf numFmtId="167" fontId="7" fillId="7" borderId="1" xfId="1" applyNumberFormat="1" applyFont="1" applyFill="1" applyBorder="1" applyAlignment="1">
      <alignment horizontal="center" vertical="center" wrapText="1"/>
    </xf>
    <xf numFmtId="49" fontId="11" fillId="7" borderId="5" xfId="0" applyNumberFormat="1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center" wrapText="1"/>
    </xf>
    <xf numFmtId="0" fontId="7" fillId="9" borderId="1" xfId="0" applyFont="1" applyFill="1" applyBorder="1" applyAlignment="1">
      <alignment vertical="center"/>
    </xf>
    <xf numFmtId="0" fontId="7" fillId="5" borderId="2" xfId="0" applyFont="1" applyFill="1" applyBorder="1" applyAlignment="1">
      <alignment vertical="center"/>
    </xf>
    <xf numFmtId="0" fontId="9" fillId="5" borderId="3" xfId="0" applyFont="1" applyFill="1" applyBorder="1" applyAlignment="1">
      <alignment horizontal="center" vertical="center"/>
    </xf>
    <xf numFmtId="167" fontId="9" fillId="5" borderId="3" xfId="1" applyNumberFormat="1" applyFont="1" applyFill="1" applyBorder="1" applyAlignment="1">
      <alignment vertical="center"/>
    </xf>
    <xf numFmtId="167" fontId="9" fillId="5" borderId="4" xfId="1" applyNumberFormat="1" applyFont="1" applyFill="1" applyBorder="1" applyAlignment="1">
      <alignment vertical="center"/>
    </xf>
    <xf numFmtId="49" fontId="12" fillId="10" borderId="12" xfId="0" applyNumberFormat="1" applyFont="1" applyFill="1" applyBorder="1" applyAlignment="1">
      <alignment vertical="center"/>
    </xf>
    <xf numFmtId="3" fontId="12" fillId="10" borderId="13" xfId="0" applyNumberFormat="1" applyFont="1" applyFill="1" applyBorder="1" applyAlignment="1">
      <alignment vertical="center"/>
    </xf>
    <xf numFmtId="9" fontId="2" fillId="10" borderId="14" xfId="0" applyNumberFormat="1" applyFont="1" applyFill="1" applyBorder="1" applyAlignment="1"/>
    <xf numFmtId="0" fontId="12" fillId="10" borderId="13" xfId="0" applyNumberFormat="1" applyFont="1" applyFill="1" applyBorder="1" applyAlignment="1">
      <alignment vertical="center"/>
    </xf>
    <xf numFmtId="169" fontId="12" fillId="10" borderId="13" xfId="0" applyNumberFormat="1" applyFont="1" applyFill="1" applyBorder="1" applyAlignment="1">
      <alignment vertical="center"/>
    </xf>
    <xf numFmtId="0" fontId="0" fillId="10" borderId="0" xfId="0" applyFont="1" applyFill="1" applyBorder="1" applyAlignment="1">
      <alignment vertical="center"/>
    </xf>
    <xf numFmtId="0" fontId="7" fillId="10" borderId="0" xfId="0" applyFont="1" applyFill="1" applyBorder="1" applyAlignment="1">
      <alignment vertical="center"/>
    </xf>
    <xf numFmtId="0" fontId="13" fillId="10" borderId="0" xfId="0" applyFont="1" applyFill="1" applyBorder="1" applyAlignment="1">
      <alignment vertical="center"/>
    </xf>
    <xf numFmtId="49" fontId="2" fillId="10" borderId="0" xfId="0" applyNumberFormat="1" applyFont="1" applyFill="1" applyBorder="1" applyAlignment="1">
      <alignment vertical="center"/>
    </xf>
    <xf numFmtId="0" fontId="2" fillId="10" borderId="0" xfId="0" applyFont="1" applyFill="1" applyBorder="1" applyAlignment="1"/>
    <xf numFmtId="0" fontId="0" fillId="0" borderId="0" xfId="0" applyNumberFormat="1" applyFont="1" applyAlignment="1"/>
    <xf numFmtId="0" fontId="2" fillId="6" borderId="0" xfId="0" applyFont="1" applyFill="1" applyBorder="1" applyAlignment="1"/>
    <xf numFmtId="0" fontId="7" fillId="6" borderId="0" xfId="0" applyFont="1" applyFill="1" applyBorder="1" applyAlignment="1">
      <alignment vertical="center"/>
    </xf>
    <xf numFmtId="0" fontId="7" fillId="6" borderId="18" xfId="0" applyFont="1" applyFill="1" applyBorder="1" applyAlignment="1">
      <alignment vertical="center"/>
    </xf>
    <xf numFmtId="0" fontId="12" fillId="6" borderId="0" xfId="0" applyFont="1" applyFill="1" applyBorder="1" applyAlignment="1">
      <alignment vertical="center"/>
    </xf>
    <xf numFmtId="49" fontId="6" fillId="8" borderId="6" xfId="0" applyNumberFormat="1" applyFont="1" applyFill="1" applyBorder="1" applyAlignment="1">
      <alignment vertical="center"/>
    </xf>
    <xf numFmtId="0" fontId="6" fillId="8" borderId="7" xfId="0" applyFont="1" applyFill="1" applyBorder="1" applyAlignment="1">
      <alignment vertical="center"/>
    </xf>
    <xf numFmtId="0" fontId="5" fillId="8" borderId="8" xfId="0" applyFont="1" applyFill="1" applyBorder="1" applyAlignment="1"/>
    <xf numFmtId="0" fontId="6" fillId="8" borderId="18" xfId="0" applyFont="1" applyFill="1" applyBorder="1" applyAlignment="1">
      <alignment vertical="center"/>
    </xf>
    <xf numFmtId="49" fontId="6" fillId="8" borderId="0" xfId="0" applyNumberFormat="1" applyFont="1" applyFill="1" applyBorder="1" applyAlignment="1">
      <alignment vertical="center"/>
    </xf>
    <xf numFmtId="0" fontId="6" fillId="8" borderId="0" xfId="0" applyFont="1" applyFill="1" applyBorder="1" applyAlignment="1">
      <alignment vertical="center"/>
    </xf>
    <xf numFmtId="0" fontId="6" fillId="8" borderId="19" xfId="0" applyFont="1" applyFill="1" applyBorder="1" applyAlignment="1">
      <alignment vertical="center"/>
    </xf>
    <xf numFmtId="49" fontId="12" fillId="11" borderId="9" xfId="0" applyNumberFormat="1" applyFont="1" applyFill="1" applyBorder="1" applyAlignment="1">
      <alignment vertical="center"/>
    </xf>
    <xf numFmtId="49" fontId="12" fillId="11" borderId="10" xfId="0" applyNumberFormat="1" applyFont="1" applyFill="1" applyBorder="1" applyAlignment="1">
      <alignment vertical="center"/>
    </xf>
    <xf numFmtId="49" fontId="2" fillId="11" borderId="11" xfId="0" applyNumberFormat="1" applyFont="1" applyFill="1" applyBorder="1" applyAlignment="1"/>
    <xf numFmtId="49" fontId="12" fillId="11" borderId="15" xfId="0" applyNumberFormat="1" applyFont="1" applyFill="1" applyBorder="1" applyAlignment="1">
      <alignment vertical="center"/>
    </xf>
    <xf numFmtId="169" fontId="12" fillId="11" borderId="16" xfId="0" applyNumberFormat="1" applyFont="1" applyFill="1" applyBorder="1" applyAlignment="1">
      <alignment vertical="center"/>
    </xf>
    <xf numFmtId="9" fontId="12" fillId="11" borderId="17" xfId="0" applyNumberFormat="1" applyFont="1" applyFill="1" applyBorder="1" applyAlignment="1">
      <alignment vertical="center"/>
    </xf>
    <xf numFmtId="49" fontId="12" fillId="0" borderId="20" xfId="0" applyNumberFormat="1" applyFont="1" applyFill="1" applyBorder="1" applyAlignment="1">
      <alignment vertical="center"/>
    </xf>
    <xf numFmtId="170" fontId="12" fillId="0" borderId="21" xfId="1" applyNumberFormat="1" applyFont="1" applyFill="1" applyBorder="1" applyAlignment="1">
      <alignment vertical="center"/>
    </xf>
    <xf numFmtId="170" fontId="12" fillId="0" borderId="22" xfId="1" applyNumberFormat="1" applyFont="1" applyFill="1" applyBorder="1" applyAlignment="1">
      <alignment vertical="center"/>
    </xf>
    <xf numFmtId="49" fontId="12" fillId="0" borderId="15" xfId="0" applyNumberFormat="1" applyFont="1" applyFill="1" applyBorder="1" applyAlignment="1">
      <alignment vertical="center"/>
    </xf>
    <xf numFmtId="169" fontId="12" fillId="0" borderId="16" xfId="0" applyNumberFormat="1" applyFont="1" applyFill="1" applyBorder="1" applyAlignment="1">
      <alignment vertical="center"/>
    </xf>
    <xf numFmtId="169" fontId="12" fillId="0" borderId="17" xfId="0" applyNumberFormat="1" applyFont="1" applyFill="1" applyBorder="1" applyAlignment="1">
      <alignment vertical="center"/>
    </xf>
    <xf numFmtId="0" fontId="7" fillId="8" borderId="2" xfId="0" applyFont="1" applyFill="1" applyBorder="1" applyAlignment="1">
      <alignment vertical="center"/>
    </xf>
    <xf numFmtId="0" fontId="9" fillId="8" borderId="3" xfId="0" applyFont="1" applyFill="1" applyBorder="1" applyAlignment="1">
      <alignment horizontal="center" vertical="center"/>
    </xf>
    <xf numFmtId="167" fontId="9" fillId="8" borderId="3" xfId="1" applyNumberFormat="1" applyFont="1" applyFill="1" applyBorder="1" applyAlignment="1">
      <alignment vertical="center"/>
    </xf>
    <xf numFmtId="167" fontId="9" fillId="8" borderId="4" xfId="1" applyNumberFormat="1" applyFont="1" applyFill="1" applyBorder="1" applyAlignment="1">
      <alignment vertical="center"/>
    </xf>
  </cellXfs>
  <cellStyles count="8">
    <cellStyle name="Millares" xfId="1" builtinId="3"/>
    <cellStyle name="Millares 2" xfId="2"/>
    <cellStyle name="Moneda 2" xfId="3"/>
    <cellStyle name="Normal" xfId="0" builtinId="0"/>
    <cellStyle name="Normal 2" xfId="4"/>
    <cellStyle name="Normal 4" xfId="5"/>
    <cellStyle name="Normal 4 2" xfId="6"/>
    <cellStyle name="Porcentaje 2" xfId="7"/>
  </cellStyles>
  <dxfs count="0"/>
  <tableStyles count="0" defaultTableStyle="TableStyleMedium9" defaultPivotStyle="PivotStyleLight16"/>
  <colors>
    <mruColors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1</xdr:row>
      <xdr:rowOff>114300</xdr:rowOff>
    </xdr:to>
    <xdr:sp macro="" textlink="">
      <xdr:nvSpPr>
        <xdr:cNvPr id="1025" name="AutoShape 2" descr="LOGO INDAP AGRICULTURA FAMILIAR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3143250" y="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1</xdr:row>
      <xdr:rowOff>114300</xdr:rowOff>
    </xdr:to>
    <xdr:sp macro="" textlink="">
      <xdr:nvSpPr>
        <xdr:cNvPr id="1026" name="AutoShape 4" descr="LOGO INDAP AGRICULTURA FAMILIAR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3143250" y="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304800</xdr:colOff>
      <xdr:row>38</xdr:row>
      <xdr:rowOff>114300</xdr:rowOff>
    </xdr:to>
    <xdr:sp macro="" textlink="">
      <xdr:nvSpPr>
        <xdr:cNvPr id="1027" name="AutoShape 6" descr="LOGO INDAP AGRICULTURA FAMILIAR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8991600" y="56769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7</xdr:col>
      <xdr:colOff>38100</xdr:colOff>
      <xdr:row>7</xdr:row>
      <xdr:rowOff>180975</xdr:rowOff>
    </xdr:to>
    <xdr:pic>
      <xdr:nvPicPr>
        <xdr:cNvPr id="6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0"/>
          <a:ext cx="5772150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95"/>
  <sheetViews>
    <sheetView tabSelected="1" zoomScaleNormal="100" workbookViewId="0">
      <selection activeCell="L80" sqref="L80"/>
    </sheetView>
  </sheetViews>
  <sheetFormatPr baseColWidth="10" defaultColWidth="11.42578125" defaultRowHeight="15" customHeight="1" x14ac:dyDescent="0.25"/>
  <cols>
    <col min="1" max="1" width="3.140625" style="1" customWidth="1"/>
    <col min="2" max="2" width="21.140625" style="1" customWidth="1"/>
    <col min="3" max="4" width="11.42578125" style="1"/>
    <col min="5" max="5" width="13.28515625" style="1" customWidth="1"/>
    <col min="6" max="6" width="13.42578125" style="1" customWidth="1"/>
    <col min="7" max="7" width="15.28515625" style="1" customWidth="1"/>
    <col min="8" max="16384" width="11.42578125" style="1"/>
  </cols>
  <sheetData>
    <row r="1" spans="2:11" ht="15" customHeight="1" x14ac:dyDescent="0.25">
      <c r="C1" s="26"/>
      <c r="E1" s="11"/>
    </row>
    <row r="2" spans="2:11" ht="15" customHeight="1" x14ac:dyDescent="0.25">
      <c r="C2" s="26"/>
      <c r="E2" s="11"/>
    </row>
    <row r="3" spans="2:11" ht="15" customHeight="1" x14ac:dyDescent="0.25">
      <c r="C3" s="26"/>
      <c r="E3" s="11"/>
    </row>
    <row r="4" spans="2:11" ht="15" customHeight="1" x14ac:dyDescent="0.25">
      <c r="C4" s="26"/>
      <c r="E4" s="11"/>
    </row>
    <row r="5" spans="2:11" ht="15" customHeight="1" x14ac:dyDescent="0.25">
      <c r="C5" s="26"/>
      <c r="E5" s="11"/>
    </row>
    <row r="6" spans="2:11" ht="15" customHeight="1" x14ac:dyDescent="0.25">
      <c r="C6" s="26"/>
      <c r="E6" s="11"/>
    </row>
    <row r="7" spans="2:11" ht="15" customHeight="1" x14ac:dyDescent="0.25">
      <c r="C7" s="26"/>
      <c r="E7" s="11"/>
    </row>
    <row r="8" spans="2:11" ht="15" customHeight="1" x14ac:dyDescent="0.25">
      <c r="C8" s="26"/>
      <c r="E8" s="11"/>
    </row>
    <row r="9" spans="2:11" ht="15" customHeight="1" x14ac:dyDescent="0.25">
      <c r="B9" s="52" t="s">
        <v>0</v>
      </c>
      <c r="C9" s="39" t="s">
        <v>1</v>
      </c>
      <c r="E9" s="53" t="s">
        <v>2</v>
      </c>
      <c r="F9" s="53"/>
      <c r="G9" s="12">
        <v>300</v>
      </c>
    </row>
    <row r="10" spans="2:11" ht="15" customHeight="1" x14ac:dyDescent="0.25">
      <c r="B10" s="40" t="s">
        <v>3</v>
      </c>
      <c r="C10" s="37" t="s">
        <v>4</v>
      </c>
      <c r="E10" s="49" t="s">
        <v>5</v>
      </c>
      <c r="F10" s="49"/>
      <c r="G10" s="13" t="s">
        <v>6</v>
      </c>
    </row>
    <row r="11" spans="2:11" ht="15" customHeight="1" x14ac:dyDescent="0.25">
      <c r="B11" s="40" t="s">
        <v>7</v>
      </c>
      <c r="C11" s="37" t="s">
        <v>8</v>
      </c>
      <c r="E11" s="49" t="s">
        <v>9</v>
      </c>
      <c r="F11" s="49"/>
      <c r="G11" s="21">
        <v>24000</v>
      </c>
    </row>
    <row r="12" spans="2:11" ht="15" customHeight="1" x14ac:dyDescent="0.25">
      <c r="B12" s="40" t="s">
        <v>10</v>
      </c>
      <c r="C12" s="37" t="s">
        <v>11</v>
      </c>
      <c r="E12" s="45" t="s">
        <v>12</v>
      </c>
      <c r="F12" s="46"/>
      <c r="G12" s="21">
        <f>G9*G11</f>
        <v>7200000</v>
      </c>
    </row>
    <row r="13" spans="2:11" ht="15" customHeight="1" x14ac:dyDescent="0.25">
      <c r="B13" s="40" t="s">
        <v>13</v>
      </c>
      <c r="C13" s="39" t="s">
        <v>91</v>
      </c>
      <c r="E13" s="45" t="s">
        <v>14</v>
      </c>
      <c r="F13" s="46"/>
      <c r="G13" s="14" t="s">
        <v>15</v>
      </c>
    </row>
    <row r="14" spans="2:11" ht="9" x14ac:dyDescent="0.25">
      <c r="B14" s="40" t="s">
        <v>16</v>
      </c>
      <c r="C14" s="41" t="s">
        <v>91</v>
      </c>
      <c r="E14" s="45" t="s">
        <v>17</v>
      </c>
      <c r="F14" s="46"/>
      <c r="G14" s="13" t="s">
        <v>6</v>
      </c>
    </row>
    <row r="15" spans="2:11" ht="18" x14ac:dyDescent="0.25">
      <c r="B15" s="40" t="s">
        <v>18</v>
      </c>
      <c r="C15" s="38">
        <v>44986</v>
      </c>
      <c r="E15" s="47" t="s">
        <v>19</v>
      </c>
      <c r="F15" s="48"/>
      <c r="G15" s="35" t="s">
        <v>20</v>
      </c>
      <c r="K15" s="50"/>
    </row>
    <row r="16" spans="2:11" ht="15" customHeight="1" x14ac:dyDescent="0.25">
      <c r="B16" s="2"/>
      <c r="C16" s="25"/>
      <c r="E16" s="7"/>
      <c r="F16" s="7"/>
      <c r="G16" s="3"/>
    </row>
    <row r="17" spans="2:7" ht="15" customHeight="1" x14ac:dyDescent="0.25">
      <c r="B17" s="42" t="s">
        <v>21</v>
      </c>
      <c r="C17" s="43"/>
      <c r="D17" s="43"/>
      <c r="E17" s="43"/>
      <c r="F17" s="43"/>
      <c r="G17" s="44"/>
    </row>
    <row r="18" spans="2:7" ht="15" customHeight="1" x14ac:dyDescent="0.25">
      <c r="C18" s="4"/>
      <c r="D18" s="4"/>
      <c r="E18" s="5"/>
      <c r="F18" s="6"/>
    </row>
    <row r="19" spans="2:7" ht="15" customHeight="1" x14ac:dyDescent="0.25">
      <c r="B19" s="30" t="s">
        <v>22</v>
      </c>
      <c r="C19" s="7"/>
      <c r="D19" s="7"/>
      <c r="E19" s="7"/>
      <c r="F19" s="7"/>
      <c r="G19" s="7"/>
    </row>
    <row r="20" spans="2:7" ht="15" customHeight="1" x14ac:dyDescent="0.25">
      <c r="B20" s="18" t="s">
        <v>23</v>
      </c>
      <c r="C20" s="18" t="s">
        <v>24</v>
      </c>
      <c r="D20" s="18" t="s">
        <v>25</v>
      </c>
      <c r="E20" s="18" t="s">
        <v>26</v>
      </c>
      <c r="F20" s="20" t="s">
        <v>27</v>
      </c>
      <c r="G20" s="51" t="s">
        <v>28</v>
      </c>
    </row>
    <row r="21" spans="2:7" ht="15" customHeight="1" x14ac:dyDescent="0.25">
      <c r="B21" s="12" t="s">
        <v>29</v>
      </c>
      <c r="C21" s="15" t="s">
        <v>30</v>
      </c>
      <c r="D21" s="15">
        <v>1</v>
      </c>
      <c r="E21" s="15" t="s">
        <v>31</v>
      </c>
      <c r="F21" s="21">
        <v>13367</v>
      </c>
      <c r="G21" s="21">
        <f>+D21*F21</f>
        <v>13367</v>
      </c>
    </row>
    <row r="22" spans="2:7" ht="15" customHeight="1" x14ac:dyDescent="0.25">
      <c r="B22" s="12" t="s">
        <v>32</v>
      </c>
      <c r="C22" s="15" t="s">
        <v>30</v>
      </c>
      <c r="D22" s="15">
        <v>0.5</v>
      </c>
      <c r="E22" s="15" t="s">
        <v>31</v>
      </c>
      <c r="F22" s="21">
        <v>13367</v>
      </c>
      <c r="G22" s="21">
        <f t="shared" ref="G22:G25" si="0">+D22*F22</f>
        <v>6683.5</v>
      </c>
    </row>
    <row r="23" spans="2:7" ht="15" customHeight="1" x14ac:dyDescent="0.25">
      <c r="B23" s="12" t="s">
        <v>33</v>
      </c>
      <c r="C23" s="15" t="s">
        <v>30</v>
      </c>
      <c r="D23" s="15">
        <v>8</v>
      </c>
      <c r="E23" s="15" t="s">
        <v>34</v>
      </c>
      <c r="F23" s="21">
        <v>13367</v>
      </c>
      <c r="G23" s="21">
        <f t="shared" si="0"/>
        <v>106936</v>
      </c>
    </row>
    <row r="24" spans="2:7" ht="15" customHeight="1" x14ac:dyDescent="0.25">
      <c r="B24" s="12" t="s">
        <v>35</v>
      </c>
      <c r="C24" s="15" t="s">
        <v>30</v>
      </c>
      <c r="D24" s="15">
        <v>1.5</v>
      </c>
      <c r="E24" s="15" t="s">
        <v>36</v>
      </c>
      <c r="F24" s="21">
        <v>13367</v>
      </c>
      <c r="G24" s="21">
        <f t="shared" si="0"/>
        <v>20050.5</v>
      </c>
    </row>
    <row r="25" spans="2:7" ht="15" customHeight="1" x14ac:dyDescent="0.25">
      <c r="B25" s="12" t="s">
        <v>37</v>
      </c>
      <c r="C25" s="15" t="s">
        <v>30</v>
      </c>
      <c r="D25" s="15">
        <v>0.5</v>
      </c>
      <c r="E25" s="15" t="s">
        <v>38</v>
      </c>
      <c r="F25" s="21">
        <v>13367</v>
      </c>
      <c r="G25" s="21">
        <f t="shared" si="0"/>
        <v>6683.5</v>
      </c>
    </row>
    <row r="26" spans="2:7" ht="15" customHeight="1" x14ac:dyDescent="0.25">
      <c r="B26" s="12" t="s">
        <v>39</v>
      </c>
      <c r="C26" s="15" t="s">
        <v>30</v>
      </c>
      <c r="D26" s="15">
        <v>30</v>
      </c>
      <c r="E26" s="15" t="s">
        <v>6</v>
      </c>
      <c r="F26" s="21">
        <v>13367</v>
      </c>
      <c r="G26" s="21">
        <f>+D26*F26</f>
        <v>401010</v>
      </c>
    </row>
    <row r="27" spans="2:7" ht="15" customHeight="1" x14ac:dyDescent="0.25">
      <c r="B27" s="27" t="s">
        <v>40</v>
      </c>
      <c r="C27" s="28"/>
      <c r="D27" s="28"/>
      <c r="E27" s="28"/>
      <c r="F27" s="29"/>
      <c r="G27" s="29">
        <f>SUM(G21:G26)</f>
        <v>554730.5</v>
      </c>
    </row>
    <row r="28" spans="2:7" ht="15" customHeight="1" x14ac:dyDescent="0.25">
      <c r="B28" s="7"/>
      <c r="C28" s="17"/>
      <c r="D28" s="17"/>
      <c r="E28" s="17"/>
      <c r="F28" s="22"/>
      <c r="G28" s="22"/>
    </row>
    <row r="29" spans="2:7" ht="15" customHeight="1" x14ac:dyDescent="0.25">
      <c r="B29" s="30" t="s">
        <v>41</v>
      </c>
      <c r="C29" s="17"/>
      <c r="D29" s="17"/>
      <c r="E29" s="17"/>
      <c r="F29" s="22"/>
      <c r="G29" s="22"/>
    </row>
    <row r="30" spans="2:7" ht="15" customHeight="1" x14ac:dyDescent="0.25">
      <c r="B30" s="19" t="s">
        <v>23</v>
      </c>
      <c r="C30" s="18" t="s">
        <v>24</v>
      </c>
      <c r="D30" s="18" t="s">
        <v>25</v>
      </c>
      <c r="E30" s="19" t="s">
        <v>26</v>
      </c>
      <c r="F30" s="20" t="s">
        <v>27</v>
      </c>
      <c r="G30" s="23" t="s">
        <v>28</v>
      </c>
    </row>
    <row r="31" spans="2:7" ht="15" customHeight="1" x14ac:dyDescent="0.25">
      <c r="B31" s="12"/>
      <c r="C31" s="15"/>
      <c r="D31" s="15"/>
      <c r="E31" s="15"/>
      <c r="F31" s="21"/>
      <c r="G31" s="21"/>
    </row>
    <row r="32" spans="2:7" ht="15" customHeight="1" x14ac:dyDescent="0.25">
      <c r="B32" s="27" t="s">
        <v>42</v>
      </c>
      <c r="C32" s="28"/>
      <c r="D32" s="28"/>
      <c r="E32" s="28"/>
      <c r="F32" s="29"/>
      <c r="G32" s="29"/>
    </row>
    <row r="33" spans="2:8" ht="15" customHeight="1" x14ac:dyDescent="0.25">
      <c r="B33" s="7"/>
      <c r="C33" s="17"/>
      <c r="D33" s="17"/>
      <c r="E33" s="17"/>
      <c r="F33" s="22"/>
      <c r="G33" s="22"/>
    </row>
    <row r="34" spans="2:8" ht="15" customHeight="1" x14ac:dyDescent="0.25">
      <c r="B34" s="30" t="s">
        <v>43</v>
      </c>
      <c r="C34" s="17"/>
      <c r="D34" s="17"/>
      <c r="E34" s="17"/>
      <c r="F34" s="22"/>
      <c r="G34" s="22"/>
    </row>
    <row r="35" spans="2:8" ht="15" customHeight="1" x14ac:dyDescent="0.25">
      <c r="B35" s="19" t="s">
        <v>23</v>
      </c>
      <c r="C35" s="19" t="s">
        <v>24</v>
      </c>
      <c r="D35" s="19" t="s">
        <v>25</v>
      </c>
      <c r="E35" s="19" t="s">
        <v>26</v>
      </c>
      <c r="F35" s="20" t="s">
        <v>27</v>
      </c>
      <c r="G35" s="23" t="s">
        <v>28</v>
      </c>
    </row>
    <row r="36" spans="2:8" ht="15" customHeight="1" x14ac:dyDescent="0.25">
      <c r="B36" s="12" t="s">
        <v>44</v>
      </c>
      <c r="C36" s="15" t="s">
        <v>45</v>
      </c>
      <c r="D36" s="15">
        <v>0.04</v>
      </c>
      <c r="E36" s="15" t="s">
        <v>46</v>
      </c>
      <c r="F36" s="21">
        <v>149500</v>
      </c>
      <c r="G36" s="21">
        <f t="shared" ref="G36:G41" si="1">+D36*F36</f>
        <v>5980</v>
      </c>
    </row>
    <row r="37" spans="2:8" ht="15" customHeight="1" x14ac:dyDescent="0.25">
      <c r="B37" s="12" t="s">
        <v>47</v>
      </c>
      <c r="C37" s="15" t="s">
        <v>45</v>
      </c>
      <c r="D37" s="15">
        <v>0.13</v>
      </c>
      <c r="E37" s="15" t="s">
        <v>46</v>
      </c>
      <c r="F37" s="21">
        <v>220000</v>
      </c>
      <c r="G37" s="21">
        <f t="shared" si="1"/>
        <v>28600</v>
      </c>
    </row>
    <row r="38" spans="2:8" ht="15" customHeight="1" x14ac:dyDescent="0.25">
      <c r="B38" s="12" t="s">
        <v>48</v>
      </c>
      <c r="C38" s="15" t="s">
        <v>45</v>
      </c>
      <c r="D38" s="15">
        <v>0.06</v>
      </c>
      <c r="E38" s="15" t="s">
        <v>46</v>
      </c>
      <c r="F38" s="21">
        <v>380000</v>
      </c>
      <c r="G38" s="21">
        <f t="shared" si="1"/>
        <v>22800</v>
      </c>
    </row>
    <row r="39" spans="2:8" ht="15" customHeight="1" x14ac:dyDescent="0.25">
      <c r="B39" s="12" t="s">
        <v>47</v>
      </c>
      <c r="C39" s="15" t="s">
        <v>45</v>
      </c>
      <c r="D39" s="15">
        <v>0.25</v>
      </c>
      <c r="E39" s="15" t="s">
        <v>31</v>
      </c>
      <c r="F39" s="21">
        <v>220000</v>
      </c>
      <c r="G39" s="21">
        <f t="shared" si="1"/>
        <v>55000</v>
      </c>
    </row>
    <row r="40" spans="2:8" ht="15" customHeight="1" x14ac:dyDescent="0.25">
      <c r="B40" s="12" t="s">
        <v>49</v>
      </c>
      <c r="C40" s="15" t="s">
        <v>45</v>
      </c>
      <c r="D40" s="15">
        <v>0.08</v>
      </c>
      <c r="E40" s="15" t="s">
        <v>31</v>
      </c>
      <c r="F40" s="21">
        <v>550000</v>
      </c>
      <c r="G40" s="21">
        <f t="shared" si="1"/>
        <v>44000</v>
      </c>
    </row>
    <row r="41" spans="2:8" ht="15" customHeight="1" x14ac:dyDescent="0.25">
      <c r="B41" s="12" t="s">
        <v>50</v>
      </c>
      <c r="C41" s="15" t="s">
        <v>45</v>
      </c>
      <c r="D41" s="15">
        <v>0.19</v>
      </c>
      <c r="E41" s="15" t="s">
        <v>38</v>
      </c>
      <c r="F41" s="21">
        <v>220000</v>
      </c>
      <c r="G41" s="21">
        <f t="shared" si="1"/>
        <v>41800</v>
      </c>
    </row>
    <row r="42" spans="2:8" ht="15" customHeight="1" x14ac:dyDescent="0.25">
      <c r="B42" s="27" t="s">
        <v>51</v>
      </c>
      <c r="C42" s="28"/>
      <c r="D42" s="28"/>
      <c r="E42" s="28"/>
      <c r="F42" s="29"/>
      <c r="G42" s="29">
        <f>SUM(G36:G41)</f>
        <v>198180</v>
      </c>
    </row>
    <row r="43" spans="2:8" ht="15" customHeight="1" x14ac:dyDescent="0.25">
      <c r="B43" s="7"/>
      <c r="C43" s="17"/>
      <c r="D43" s="17"/>
      <c r="E43" s="17"/>
      <c r="F43" s="22"/>
      <c r="G43" s="22"/>
    </row>
    <row r="44" spans="2:8" ht="15" customHeight="1" x14ac:dyDescent="0.25">
      <c r="B44" s="30" t="s">
        <v>52</v>
      </c>
      <c r="C44" s="17"/>
      <c r="D44" s="17"/>
      <c r="E44" s="17"/>
      <c r="F44" s="22"/>
      <c r="G44" s="22"/>
    </row>
    <row r="45" spans="2:8" ht="15" customHeight="1" x14ac:dyDescent="0.25">
      <c r="B45" s="18" t="s">
        <v>53</v>
      </c>
      <c r="C45" s="18" t="s">
        <v>54</v>
      </c>
      <c r="D45" s="18" t="s">
        <v>55</v>
      </c>
      <c r="E45" s="18" t="s">
        <v>26</v>
      </c>
      <c r="F45" s="20" t="s">
        <v>27</v>
      </c>
      <c r="G45" s="20" t="s">
        <v>28</v>
      </c>
    </row>
    <row r="46" spans="2:8" ht="15" customHeight="1" x14ac:dyDescent="0.25">
      <c r="B46" s="16" t="s">
        <v>56</v>
      </c>
      <c r="C46" s="15" t="s">
        <v>57</v>
      </c>
      <c r="D46" s="15">
        <v>2500</v>
      </c>
      <c r="E46" s="15" t="s">
        <v>58</v>
      </c>
      <c r="F46" s="21">
        <v>600</v>
      </c>
      <c r="G46" s="21">
        <f>D46*F46</f>
        <v>1500000</v>
      </c>
      <c r="H46" s="36"/>
    </row>
    <row r="47" spans="2:8" ht="15" customHeight="1" x14ac:dyDescent="0.25">
      <c r="B47" s="16" t="s">
        <v>59</v>
      </c>
      <c r="C47" s="15" t="s">
        <v>60</v>
      </c>
      <c r="D47" s="15">
        <v>1200</v>
      </c>
      <c r="E47" s="15" t="s">
        <v>6</v>
      </c>
      <c r="F47" s="21">
        <v>180</v>
      </c>
      <c r="G47" s="21">
        <f t="shared" ref="G47:G58" si="2">D47*F47</f>
        <v>216000</v>
      </c>
      <c r="H47" s="36"/>
    </row>
    <row r="48" spans="2:8" ht="15" customHeight="1" x14ac:dyDescent="0.25">
      <c r="B48" s="16" t="s">
        <v>61</v>
      </c>
      <c r="C48" s="15"/>
      <c r="D48" s="15"/>
      <c r="E48" s="15"/>
      <c r="F48" s="21"/>
      <c r="G48" s="21"/>
      <c r="H48" s="36"/>
    </row>
    <row r="49" spans="2:8" ht="15" customHeight="1" x14ac:dyDescent="0.25">
      <c r="B49" s="12" t="s">
        <v>89</v>
      </c>
      <c r="C49" s="15" t="s">
        <v>57</v>
      </c>
      <c r="D49" s="15">
        <v>500</v>
      </c>
      <c r="E49" s="15" t="s">
        <v>34</v>
      </c>
      <c r="F49" s="21">
        <v>1142</v>
      </c>
      <c r="G49" s="21">
        <f t="shared" si="2"/>
        <v>571000</v>
      </c>
      <c r="H49" s="36"/>
    </row>
    <row r="50" spans="2:8" ht="15" customHeight="1" x14ac:dyDescent="0.25">
      <c r="B50" s="12" t="s">
        <v>62</v>
      </c>
      <c r="C50" s="15" t="s">
        <v>57</v>
      </c>
      <c r="D50" s="15">
        <v>650</v>
      </c>
      <c r="E50" s="15" t="s">
        <v>31</v>
      </c>
      <c r="F50" s="21">
        <v>1200</v>
      </c>
      <c r="G50" s="21">
        <f t="shared" si="2"/>
        <v>780000</v>
      </c>
      <c r="H50" s="36"/>
    </row>
    <row r="51" spans="2:8" ht="15" customHeight="1" x14ac:dyDescent="0.25">
      <c r="B51" s="12" t="s">
        <v>63</v>
      </c>
      <c r="C51" s="15" t="s">
        <v>57</v>
      </c>
      <c r="D51" s="15">
        <v>250</v>
      </c>
      <c r="E51" s="15" t="s">
        <v>31</v>
      </c>
      <c r="F51" s="21">
        <v>1460</v>
      </c>
      <c r="G51" s="21">
        <f t="shared" si="2"/>
        <v>365000</v>
      </c>
      <c r="H51" s="36"/>
    </row>
    <row r="52" spans="2:8" ht="15" customHeight="1" x14ac:dyDescent="0.25">
      <c r="B52" s="16" t="s">
        <v>64</v>
      </c>
      <c r="C52" s="15"/>
      <c r="D52" s="15"/>
      <c r="E52" s="15"/>
      <c r="F52" s="21"/>
      <c r="G52" s="21"/>
      <c r="H52" s="36"/>
    </row>
    <row r="53" spans="2:8" ht="15" customHeight="1" x14ac:dyDescent="0.25">
      <c r="B53" s="12" t="s">
        <v>65</v>
      </c>
      <c r="C53" s="15" t="s">
        <v>66</v>
      </c>
      <c r="D53" s="15">
        <v>3</v>
      </c>
      <c r="E53" s="15" t="s">
        <v>46</v>
      </c>
      <c r="F53" s="21">
        <v>16000</v>
      </c>
      <c r="G53" s="21">
        <f t="shared" si="2"/>
        <v>48000</v>
      </c>
      <c r="H53" s="36"/>
    </row>
    <row r="54" spans="2:8" ht="15" customHeight="1" x14ac:dyDescent="0.25">
      <c r="B54" s="12" t="s">
        <v>67</v>
      </c>
      <c r="C54" s="15" t="s">
        <v>66</v>
      </c>
      <c r="D54" s="15">
        <v>1</v>
      </c>
      <c r="E54" s="15" t="s">
        <v>38</v>
      </c>
      <c r="F54" s="21">
        <v>41000</v>
      </c>
      <c r="G54" s="21">
        <f t="shared" si="2"/>
        <v>41000</v>
      </c>
      <c r="H54" s="36"/>
    </row>
    <row r="55" spans="2:8" ht="15" customHeight="1" x14ac:dyDescent="0.25">
      <c r="B55" s="16" t="s">
        <v>68</v>
      </c>
      <c r="C55" s="15"/>
      <c r="D55" s="15"/>
      <c r="E55" s="15"/>
      <c r="F55" s="21"/>
      <c r="G55" s="21"/>
      <c r="H55" s="36"/>
    </row>
    <row r="56" spans="2:8" ht="15" customHeight="1" x14ac:dyDescent="0.25">
      <c r="B56" s="12" t="s">
        <v>69</v>
      </c>
      <c r="C56" s="15" t="s">
        <v>57</v>
      </c>
      <c r="D56" s="15">
        <v>2</v>
      </c>
      <c r="E56" s="15" t="s">
        <v>70</v>
      </c>
      <c r="F56" s="21">
        <v>32000</v>
      </c>
      <c r="G56" s="21">
        <f t="shared" si="2"/>
        <v>64000</v>
      </c>
      <c r="H56" s="36"/>
    </row>
    <row r="57" spans="2:8" ht="15" customHeight="1" x14ac:dyDescent="0.25">
      <c r="B57" s="16" t="s">
        <v>71</v>
      </c>
      <c r="C57" s="15"/>
      <c r="D57" s="15"/>
      <c r="E57" s="15"/>
      <c r="F57" s="21"/>
      <c r="G57" s="21"/>
      <c r="H57" s="36"/>
    </row>
    <row r="58" spans="2:8" ht="15" customHeight="1" x14ac:dyDescent="0.25">
      <c r="B58" s="12" t="s">
        <v>90</v>
      </c>
      <c r="C58" s="15" t="s">
        <v>66</v>
      </c>
      <c r="D58" s="15">
        <v>0.25</v>
      </c>
      <c r="E58" s="15" t="s">
        <v>36</v>
      </c>
      <c r="F58" s="21">
        <v>37000</v>
      </c>
      <c r="G58" s="21">
        <f t="shared" si="2"/>
        <v>9250</v>
      </c>
      <c r="H58" s="36"/>
    </row>
    <row r="59" spans="2:8" ht="15" customHeight="1" x14ac:dyDescent="0.25">
      <c r="B59" s="27" t="s">
        <v>72</v>
      </c>
      <c r="C59" s="28"/>
      <c r="D59" s="28"/>
      <c r="E59" s="28"/>
      <c r="F59" s="29"/>
      <c r="G59" s="29">
        <f>SUM(G46:G58)</f>
        <v>3594250</v>
      </c>
      <c r="H59" s="36"/>
    </row>
    <row r="60" spans="2:8" ht="15" customHeight="1" x14ac:dyDescent="0.25">
      <c r="B60" s="6"/>
      <c r="C60" s="17"/>
      <c r="D60" s="17"/>
      <c r="E60" s="17"/>
      <c r="F60" s="22"/>
      <c r="G60" s="24"/>
    </row>
    <row r="61" spans="2:8" ht="15" customHeight="1" x14ac:dyDescent="0.25">
      <c r="B61" s="54" t="s">
        <v>73</v>
      </c>
      <c r="C61" s="17"/>
      <c r="D61" s="17"/>
      <c r="E61" s="17"/>
      <c r="F61" s="22"/>
      <c r="G61" s="22"/>
    </row>
    <row r="62" spans="2:8" ht="15" customHeight="1" x14ac:dyDescent="0.25">
      <c r="B62" s="19" t="s">
        <v>74</v>
      </c>
      <c r="C62" s="18" t="s">
        <v>54</v>
      </c>
      <c r="D62" s="18" t="s">
        <v>55</v>
      </c>
      <c r="E62" s="19" t="s">
        <v>26</v>
      </c>
      <c r="F62" s="20" t="s">
        <v>27</v>
      </c>
      <c r="G62" s="23" t="s">
        <v>28</v>
      </c>
    </row>
    <row r="63" spans="2:8" ht="15" customHeight="1" x14ac:dyDescent="0.25">
      <c r="B63" s="12"/>
      <c r="C63" s="15"/>
      <c r="D63" s="15"/>
      <c r="E63" s="15"/>
      <c r="F63" s="21"/>
      <c r="G63" s="21"/>
    </row>
    <row r="64" spans="2:8" ht="15" customHeight="1" x14ac:dyDescent="0.25">
      <c r="B64" s="27" t="s">
        <v>75</v>
      </c>
      <c r="C64" s="28"/>
      <c r="D64" s="28"/>
      <c r="E64" s="28"/>
      <c r="F64" s="29"/>
      <c r="G64" s="29">
        <f>SUM(G63)</f>
        <v>0</v>
      </c>
    </row>
    <row r="65" spans="2:8" ht="15" customHeight="1" x14ac:dyDescent="0.25">
      <c r="B65" s="6"/>
      <c r="C65" s="17"/>
      <c r="D65" s="17"/>
      <c r="E65" s="17"/>
      <c r="F65" s="22"/>
      <c r="G65" s="24"/>
    </row>
    <row r="66" spans="2:8" ht="15" customHeight="1" x14ac:dyDescent="0.25">
      <c r="B66" s="93" t="s">
        <v>76</v>
      </c>
      <c r="C66" s="94"/>
      <c r="D66" s="94"/>
      <c r="E66" s="94"/>
      <c r="F66" s="95"/>
      <c r="G66" s="96">
        <f>+G27+G32+G42+G59+G64</f>
        <v>4347160.5</v>
      </c>
    </row>
    <row r="67" spans="2:8" ht="15" customHeight="1" x14ac:dyDescent="0.25">
      <c r="B67" s="55" t="s">
        <v>77</v>
      </c>
      <c r="C67" s="56"/>
      <c r="D67" s="56"/>
      <c r="E67" s="56"/>
      <c r="F67" s="57"/>
      <c r="G67" s="58">
        <f>+G66*5%</f>
        <v>217358.02500000002</v>
      </c>
    </row>
    <row r="68" spans="2:8" ht="15" customHeight="1" x14ac:dyDescent="0.25">
      <c r="B68" s="93" t="s">
        <v>78</v>
      </c>
      <c r="C68" s="94"/>
      <c r="D68" s="94"/>
      <c r="E68" s="94"/>
      <c r="F68" s="95"/>
      <c r="G68" s="96">
        <f>SUM(G66:G67)</f>
        <v>4564518.5250000004</v>
      </c>
    </row>
    <row r="69" spans="2:8" ht="15" customHeight="1" x14ac:dyDescent="0.25">
      <c r="B69" s="55" t="s">
        <v>79</v>
      </c>
      <c r="C69" s="56"/>
      <c r="D69" s="56"/>
      <c r="E69" s="56"/>
      <c r="F69" s="57"/>
      <c r="G69" s="58">
        <f>G12</f>
        <v>7200000</v>
      </c>
    </row>
    <row r="70" spans="2:8" ht="15" customHeight="1" x14ac:dyDescent="0.25">
      <c r="B70" s="31" t="s">
        <v>80</v>
      </c>
      <c r="C70" s="32"/>
      <c r="D70" s="32"/>
      <c r="E70" s="32"/>
      <c r="F70" s="33"/>
      <c r="G70" s="34">
        <f>+G69-G68</f>
        <v>2635481.4749999996</v>
      </c>
    </row>
    <row r="71" spans="2:8" ht="15" customHeight="1" x14ac:dyDescent="0.25">
      <c r="B71" s="8" t="s">
        <v>81</v>
      </c>
      <c r="C71" s="8"/>
      <c r="D71" s="9"/>
      <c r="E71" s="9"/>
      <c r="F71" s="9"/>
      <c r="G71" s="9"/>
      <c r="H71" s="9"/>
    </row>
    <row r="72" spans="2:8" ht="15" customHeight="1" x14ac:dyDescent="0.25">
      <c r="B72" s="10" t="s">
        <v>82</v>
      </c>
      <c r="C72" s="9"/>
      <c r="D72" s="9"/>
      <c r="E72" s="9"/>
      <c r="F72" s="9"/>
      <c r="G72" s="9"/>
      <c r="H72" s="9"/>
    </row>
    <row r="73" spans="2:8" ht="15" customHeight="1" x14ac:dyDescent="0.25">
      <c r="B73" s="9" t="s">
        <v>83</v>
      </c>
      <c r="C73" s="9"/>
      <c r="D73" s="9"/>
      <c r="E73" s="9"/>
      <c r="F73" s="9"/>
      <c r="G73" s="9"/>
      <c r="H73" s="9"/>
    </row>
    <row r="74" spans="2:8" ht="15" customHeight="1" x14ac:dyDescent="0.25">
      <c r="B74" s="9" t="s">
        <v>84</v>
      </c>
      <c r="C74" s="9"/>
      <c r="D74" s="9"/>
      <c r="E74" s="9"/>
      <c r="F74" s="9"/>
      <c r="G74" s="9"/>
      <c r="H74" s="9"/>
    </row>
    <row r="75" spans="2:8" ht="15" customHeight="1" x14ac:dyDescent="0.25">
      <c r="B75" s="9" t="s">
        <v>85</v>
      </c>
      <c r="C75" s="9"/>
      <c r="D75" s="9"/>
      <c r="E75" s="9"/>
      <c r="F75" s="9"/>
      <c r="G75" s="9"/>
      <c r="H75" s="9"/>
    </row>
    <row r="76" spans="2:8" ht="15" customHeight="1" x14ac:dyDescent="0.25">
      <c r="B76" s="9" t="s">
        <v>86</v>
      </c>
      <c r="C76" s="9"/>
      <c r="D76" s="9"/>
      <c r="E76" s="9"/>
      <c r="F76" s="9"/>
      <c r="G76" s="9"/>
      <c r="H76" s="9"/>
    </row>
    <row r="77" spans="2:8" ht="15" customHeight="1" x14ac:dyDescent="0.25">
      <c r="B77" s="9" t="s">
        <v>87</v>
      </c>
    </row>
    <row r="78" spans="2:8" ht="15" customHeight="1" x14ac:dyDescent="0.25">
      <c r="B78" s="1" t="s">
        <v>88</v>
      </c>
    </row>
    <row r="80" spans="2:8" ht="15" customHeight="1" thickBot="1" x14ac:dyDescent="0.2">
      <c r="B80" s="74" t="s">
        <v>92</v>
      </c>
      <c r="C80" s="75"/>
      <c r="D80" s="76"/>
      <c r="E80" s="70"/>
      <c r="F80" s="70"/>
    </row>
    <row r="81" spans="2:6" ht="15" customHeight="1" x14ac:dyDescent="0.15">
      <c r="B81" s="81" t="s">
        <v>74</v>
      </c>
      <c r="C81" s="82" t="s">
        <v>93</v>
      </c>
      <c r="D81" s="83" t="s">
        <v>94</v>
      </c>
      <c r="E81" s="70"/>
      <c r="F81" s="70"/>
    </row>
    <row r="82" spans="2:6" ht="15" customHeight="1" x14ac:dyDescent="0.15">
      <c r="B82" s="59" t="s">
        <v>95</v>
      </c>
      <c r="C82" s="60">
        <f>+G27</f>
        <v>554730.5</v>
      </c>
      <c r="D82" s="61">
        <f>(C82/C88)</f>
        <v>0.11200022370547115</v>
      </c>
      <c r="E82" s="70"/>
      <c r="F82" s="70"/>
    </row>
    <row r="83" spans="2:6" ht="15" customHeight="1" x14ac:dyDescent="0.15">
      <c r="B83" s="59" t="s">
        <v>96</v>
      </c>
      <c r="C83" s="62">
        <f>+G31</f>
        <v>0</v>
      </c>
      <c r="D83" s="61">
        <v>0</v>
      </c>
      <c r="E83" s="70"/>
      <c r="F83" s="70"/>
    </row>
    <row r="84" spans="2:6" ht="15" customHeight="1" x14ac:dyDescent="0.15">
      <c r="B84" s="59" t="s">
        <v>97</v>
      </c>
      <c r="C84" s="60">
        <f>+G41</f>
        <v>41800</v>
      </c>
      <c r="D84" s="61">
        <f>(C84/C88)</f>
        <v>8.4394302294333815E-3</v>
      </c>
      <c r="E84" s="70"/>
      <c r="F84" s="70"/>
    </row>
    <row r="85" spans="2:6" ht="15" customHeight="1" x14ac:dyDescent="0.15">
      <c r="B85" s="59" t="s">
        <v>53</v>
      </c>
      <c r="C85" s="60">
        <f>+G58</f>
        <v>9250</v>
      </c>
      <c r="D85" s="61">
        <f>(C85/C88)</f>
        <v>1.8675772636904014E-3</v>
      </c>
      <c r="E85" s="70"/>
      <c r="F85" s="70"/>
    </row>
    <row r="86" spans="2:6" ht="15" customHeight="1" x14ac:dyDescent="0.15">
      <c r="B86" s="59" t="s">
        <v>98</v>
      </c>
      <c r="C86" s="63">
        <f>+G63</f>
        <v>0</v>
      </c>
      <c r="D86" s="61">
        <f>(C86/C88)</f>
        <v>0</v>
      </c>
      <c r="E86" s="71"/>
      <c r="F86" s="71"/>
    </row>
    <row r="87" spans="2:6" ht="15" customHeight="1" x14ac:dyDescent="0.15">
      <c r="B87" s="59" t="s">
        <v>99</v>
      </c>
      <c r="C87" s="63">
        <f>+G66</f>
        <v>4347160.5</v>
      </c>
      <c r="D87" s="61">
        <f>(C87/C88)</f>
        <v>0.87769276880140501</v>
      </c>
      <c r="E87" s="71"/>
      <c r="F87" s="71"/>
    </row>
    <row r="88" spans="2:6" ht="15" customHeight="1" thickBot="1" x14ac:dyDescent="0.3">
      <c r="B88" s="84" t="s">
        <v>100</v>
      </c>
      <c r="C88" s="85">
        <f>SUM(C82:C87)</f>
        <v>4952941</v>
      </c>
      <c r="D88" s="86">
        <f>SUM(D82:D87)</f>
        <v>1</v>
      </c>
      <c r="E88" s="71"/>
      <c r="F88" s="71"/>
    </row>
    <row r="89" spans="2:6" ht="15" customHeight="1" x14ac:dyDescent="0.25">
      <c r="B89" s="64"/>
      <c r="C89" s="65"/>
      <c r="D89" s="65"/>
      <c r="E89" s="71"/>
      <c r="F89" s="71"/>
    </row>
    <row r="90" spans="2:6" ht="15" customHeight="1" x14ac:dyDescent="0.25">
      <c r="B90" s="66"/>
      <c r="C90" s="65"/>
      <c r="D90" s="65"/>
      <c r="E90" s="65"/>
      <c r="F90" s="65"/>
    </row>
    <row r="91" spans="2:6" ht="15" customHeight="1" thickBot="1" x14ac:dyDescent="0.3">
      <c r="B91" s="77"/>
      <c r="C91" s="78" t="s">
        <v>104</v>
      </c>
      <c r="D91" s="79"/>
      <c r="E91" s="80"/>
      <c r="F91" s="72"/>
    </row>
    <row r="92" spans="2:6" ht="15" customHeight="1" x14ac:dyDescent="0.25">
      <c r="B92" s="87" t="s">
        <v>101</v>
      </c>
      <c r="C92" s="88">
        <v>270</v>
      </c>
      <c r="D92" s="88">
        <v>300</v>
      </c>
      <c r="E92" s="89">
        <v>330</v>
      </c>
      <c r="F92" s="73"/>
    </row>
    <row r="93" spans="2:6" ht="15" customHeight="1" thickBot="1" x14ac:dyDescent="0.3">
      <c r="B93" s="90" t="s">
        <v>102</v>
      </c>
      <c r="C93" s="91">
        <f>(G68/C92)</f>
        <v>16905.624166666668</v>
      </c>
      <c r="D93" s="91">
        <f>(G68/D92)</f>
        <v>15215.061750000001</v>
      </c>
      <c r="E93" s="92">
        <f>(G68/E92)</f>
        <v>13831.874318181819</v>
      </c>
      <c r="F93" s="73"/>
    </row>
    <row r="94" spans="2:6" ht="15" customHeight="1" x14ac:dyDescent="0.15">
      <c r="B94" s="67" t="s">
        <v>103</v>
      </c>
      <c r="C94" s="68"/>
      <c r="D94" s="68"/>
      <c r="E94" s="68"/>
      <c r="F94" s="68"/>
    </row>
    <row r="95" spans="2:6" ht="15" customHeight="1" x14ac:dyDescent="0.25">
      <c r="B95" s="69"/>
      <c r="C95" s="69"/>
      <c r="D95" s="69"/>
      <c r="E95" s="69"/>
      <c r="F95" s="69"/>
    </row>
  </sheetData>
  <mergeCells count="9">
    <mergeCell ref="B80:C80"/>
    <mergeCell ref="B17:G17"/>
    <mergeCell ref="E12:F12"/>
    <mergeCell ref="E15:F15"/>
    <mergeCell ref="E9:F9"/>
    <mergeCell ref="E10:F10"/>
    <mergeCell ref="E11:F11"/>
    <mergeCell ref="E13:F13"/>
    <mergeCell ref="E14:F14"/>
  </mergeCells>
  <phoneticPr fontId="10" type="noConversion"/>
  <printOptions horizontalCentered="1"/>
  <pageMargins left="0.70866141732283472" right="0.70866141732283472" top="0.74803149606299213" bottom="0.74803149606299213" header="0.31496062992125984" footer="0.31496062992125984"/>
  <pageSetup paperSize="1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dromero</dc:creator>
  <cp:lastModifiedBy>Diaz Molina Victor Leonardo</cp:lastModifiedBy>
  <cp:revision/>
  <cp:lastPrinted>2019-02-01T13:46:43Z</cp:lastPrinted>
  <dcterms:created xsi:type="dcterms:W3CDTF">2014-11-19T14:08:26Z</dcterms:created>
  <dcterms:modified xsi:type="dcterms:W3CDTF">2023-04-03T15:59:34Z</dcterms:modified>
</cp:coreProperties>
</file>