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RIGO" sheetId="1" r:id="rId1"/>
  </sheets>
  <definedNames/>
  <calcPr fullCalcOnLoad="1"/>
</workbook>
</file>

<file path=xl/sharedStrings.xml><?xml version="1.0" encoding="utf-8"?>
<sst xmlns="http://schemas.openxmlformats.org/spreadsheetml/2006/main" count="166" uniqueCount="116">
  <si>
    <t>RUBRO O CULTIVO</t>
  </si>
  <si>
    <t>VARIEDAD</t>
  </si>
  <si>
    <t>FECHA ESTIMADA  PRECIO VENTA</t>
  </si>
  <si>
    <t>NIVEL TECNOLÓGICO</t>
  </si>
  <si>
    <t>PRECIO ESPERADO ($/qqm)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</si>
  <si>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</si>
  <si>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</si>
  <si>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</si>
  <si>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</si>
  <si>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</si>
  <si>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</si>
  <si>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</si>
  <si>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</si>
  <si>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</si>
  <si>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</si>
  <si>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</si>
  <si>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</si>
  <si>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</si>
  <si>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</si>
  <si>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</si>
  <si>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</si>
  <si>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</si>
  <si>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</si>
  <si>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</si>
  <si>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</si>
  <si>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</si>
  <si>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</si>
  <si>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</si>
  <si>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</si>
  <si>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</si>
  <si>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</si>
  <si>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</si>
  <si>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</si>
  <si>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</si>
  <si>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</si>
  <si>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</si>
  <si>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</si>
  <si>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</si>
  <si>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</si>
  <si>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</si>
  <si>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</si>
  <si>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</si>
  <si>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</si>
  <si>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</si>
  <si>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</si>
  <si>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</si>
  <si>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</si>
  <si>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</si>
  <si>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</si>
  <si>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</si>
  <si>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</si>
  <si>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</si>
  <si>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</si>
  <si>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</si>
  <si>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</si>
  <si>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</si>
  <si>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</si>
  <si>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</si>
  <si>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</si>
  <si>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</si>
  <si>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</si>
  <si>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</si>
  <si>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TRIGO</t>
  </si>
  <si>
    <t>Ene-Feb</t>
  </si>
  <si>
    <t>MEDIO</t>
  </si>
  <si>
    <t>DE LOS RIOS</t>
  </si>
  <si>
    <t>INGRESO ESPERADO, CON IVA ($)</t>
  </si>
  <si>
    <t>ÁREA</t>
  </si>
  <si>
    <t>RIO BUENO</t>
  </si>
  <si>
    <t>DESTINO PRODUCCIÓN</t>
  </si>
  <si>
    <t>MOLINO</t>
  </si>
  <si>
    <t>RIO BUENO - LAGO RANCO</t>
  </si>
  <si>
    <t>Feb-Mar</t>
  </si>
  <si>
    <t>Aplicación Herbicida pre-siembra</t>
  </si>
  <si>
    <t>Rastraje</t>
  </si>
  <si>
    <t>Siembra mecanizada</t>
  </si>
  <si>
    <t>Agosto</t>
  </si>
  <si>
    <t>Rodonar</t>
  </si>
  <si>
    <t>Aplicación fertilizantes</t>
  </si>
  <si>
    <t>Pulverizaciones</t>
  </si>
  <si>
    <t>Oct-Nov</t>
  </si>
  <si>
    <t>Cosecha automotriz</t>
  </si>
  <si>
    <t>Superfosfato Triple</t>
  </si>
  <si>
    <t>Muriato de Potasio</t>
  </si>
  <si>
    <t>Glifosato</t>
  </si>
  <si>
    <t>l</t>
  </si>
  <si>
    <t>FUNGICIDA</t>
  </si>
  <si>
    <t xml:space="preserve">Semilla </t>
  </si>
  <si>
    <t>Junio-Agosto</t>
  </si>
  <si>
    <t>Junio-Julio</t>
  </si>
  <si>
    <t>Jun-Ago</t>
  </si>
  <si>
    <t>SEQUIA</t>
  </si>
  <si>
    <t>Can 27</t>
  </si>
  <si>
    <t>MCPA</t>
  </si>
  <si>
    <t>sobre</t>
  </si>
  <si>
    <t>ALIADO</t>
  </si>
  <si>
    <t>orkesta ultra</t>
  </si>
  <si>
    <t>Apolo</t>
  </si>
  <si>
    <t>INSECTICIDA</t>
  </si>
  <si>
    <t>Engeo</t>
  </si>
  <si>
    <t>HA</t>
  </si>
  <si>
    <t>Vibrocultivador</t>
  </si>
  <si>
    <t>Desifección semilla Fungicida</t>
  </si>
  <si>
    <t>Septiembre (nitrogeno)</t>
  </si>
  <si>
    <t>LT</t>
  </si>
  <si>
    <t>Desifección semillaI nsecticida</t>
  </si>
  <si>
    <t>kg</t>
  </si>
  <si>
    <t>Desinfeccion de semilla M.O.</t>
  </si>
  <si>
    <t>Bacara forte</t>
  </si>
  <si>
    <t>FLETE (de acuerdo a kms)</t>
  </si>
  <si>
    <t>Bakan</t>
  </si>
  <si>
    <t>Jun-Nov</t>
  </si>
  <si>
    <t>Junio</t>
  </si>
  <si>
    <t>Sept-Oct</t>
  </si>
  <si>
    <t>Jul-Sept</t>
  </si>
  <si>
    <t>RENDIMIENTO (qqm /Há.)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</si>
</sst>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"/>
  </numFmts>
  <fonts count="54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/>
    </xf>
    <xf numFmtId="49" fontId="5" fillId="34" borderId="11" xfId="0" applyNumberFormat="1" applyFont="1" applyFill="1" applyBorder="1" applyAlignment="1">
      <alignment wrapText="1"/>
    </xf>
    <xf numFmtId="49" fontId="5" fillId="34" borderId="11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right" wrapText="1"/>
    </xf>
    <xf numFmtId="49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wrapText="1"/>
    </xf>
    <xf numFmtId="14" fontId="3" fillId="34" borderId="14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justify" wrapText="1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49" fontId="2" fillId="35" borderId="18" xfId="0" applyNumberFormat="1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" fontId="3" fillId="34" borderId="17" xfId="0" applyNumberFormat="1" applyFont="1" applyFill="1" applyBorder="1" applyAlignment="1">
      <alignment/>
    </xf>
    <xf numFmtId="49" fontId="2" fillId="35" borderId="20" xfId="0" applyNumberFormat="1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3" fontId="8" fillId="33" borderId="20" xfId="0" applyNumberFormat="1" applyFont="1" applyFill="1" applyBorder="1" applyAlignment="1">
      <alignment vertical="center"/>
    </xf>
    <xf numFmtId="49" fontId="9" fillId="34" borderId="11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/>
    </xf>
    <xf numFmtId="49" fontId="9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173" fontId="5" fillId="34" borderId="11" xfId="0" applyNumberFormat="1" applyFont="1" applyFill="1" applyBorder="1" applyAlignment="1">
      <alignment/>
    </xf>
    <xf numFmtId="49" fontId="10" fillId="33" borderId="25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49" fontId="14" fillId="37" borderId="26" xfId="0" applyNumberFormat="1" applyFont="1" applyFill="1" applyBorder="1" applyAlignment="1">
      <alignment vertical="center"/>
    </xf>
    <xf numFmtId="3" fontId="14" fillId="34" borderId="11" xfId="0" applyNumberFormat="1" applyFont="1" applyFill="1" applyBorder="1" applyAlignment="1">
      <alignment vertical="center"/>
    </xf>
    <xf numFmtId="0" fontId="14" fillId="34" borderId="11" xfId="0" applyNumberFormat="1" applyFont="1" applyFill="1" applyBorder="1" applyAlignment="1">
      <alignment vertical="center"/>
    </xf>
    <xf numFmtId="175" fontId="14" fillId="34" borderId="11" xfId="0" applyNumberFormat="1" applyFont="1" applyFill="1" applyBorder="1" applyAlignment="1">
      <alignment vertical="center"/>
    </xf>
    <xf numFmtId="0" fontId="11" fillId="36" borderId="27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4" borderId="0" xfId="0" applyNumberFormat="1" applyFont="1" applyFill="1" applyBorder="1" applyAlignment="1">
      <alignment vertical="center"/>
    </xf>
    <xf numFmtId="174" fontId="18" fillId="34" borderId="0" xfId="0" applyNumberFormat="1" applyFont="1" applyFill="1" applyBorder="1" applyAlignment="1">
      <alignment vertical="center"/>
    </xf>
    <xf numFmtId="0" fontId="16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3" fillId="34" borderId="28" xfId="0" applyFont="1" applyFill="1" applyBorder="1" applyAlignment="1">
      <alignment/>
    </xf>
    <xf numFmtId="3" fontId="3" fillId="34" borderId="28" xfId="0" applyNumberFormat="1" applyFont="1" applyFill="1" applyBorder="1" applyAlignment="1">
      <alignment/>
    </xf>
    <xf numFmtId="49" fontId="2" fillId="35" borderId="29" xfId="0" applyNumberFormat="1" applyFont="1" applyFill="1" applyBorder="1" applyAlignment="1">
      <alignment vertical="center"/>
    </xf>
    <xf numFmtId="0" fontId="2" fillId="35" borderId="30" xfId="0" applyFont="1" applyFill="1" applyBorder="1" applyAlignment="1">
      <alignment vertical="center"/>
    </xf>
    <xf numFmtId="174" fontId="2" fillId="35" borderId="31" xfId="0" applyNumberFormat="1" applyFont="1" applyFill="1" applyBorder="1" applyAlignment="1">
      <alignment vertical="center"/>
    </xf>
    <xf numFmtId="49" fontId="2" fillId="33" borderId="32" xfId="0" applyNumberFormat="1" applyFont="1" applyFill="1" applyBorder="1" applyAlignment="1">
      <alignment vertical="center"/>
    </xf>
    <xf numFmtId="174" fontId="2" fillId="33" borderId="33" xfId="0" applyNumberFormat="1" applyFont="1" applyFill="1" applyBorder="1" applyAlignment="1">
      <alignment vertical="center"/>
    </xf>
    <xf numFmtId="49" fontId="2" fillId="35" borderId="32" xfId="0" applyNumberFormat="1" applyFont="1" applyFill="1" applyBorder="1" applyAlignment="1">
      <alignment vertical="center"/>
    </xf>
    <xf numFmtId="174" fontId="2" fillId="35" borderId="33" xfId="0" applyNumberFormat="1" applyFont="1" applyFill="1" applyBorder="1" applyAlignment="1">
      <alignment vertical="center"/>
    </xf>
    <xf numFmtId="49" fontId="2" fillId="35" borderId="34" xfId="0" applyNumberFormat="1" applyFont="1" applyFill="1" applyBorder="1" applyAlignment="1">
      <alignment vertical="center"/>
    </xf>
    <xf numFmtId="0" fontId="11" fillId="35" borderId="35" xfId="0" applyFont="1" applyFill="1" applyBorder="1" applyAlignment="1">
      <alignment vertical="center"/>
    </xf>
    <xf numFmtId="174" fontId="2" fillId="38" borderId="36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49" fontId="14" fillId="37" borderId="37" xfId="0" applyNumberFormat="1" applyFont="1" applyFill="1" applyBorder="1" applyAlignment="1">
      <alignment vertical="center"/>
    </xf>
    <xf numFmtId="49" fontId="16" fillId="37" borderId="38" xfId="0" applyNumberFormat="1" applyFont="1" applyFill="1" applyBorder="1" applyAlignment="1">
      <alignment/>
    </xf>
    <xf numFmtId="49" fontId="14" fillId="34" borderId="39" xfId="0" applyNumberFormat="1" applyFont="1" applyFill="1" applyBorder="1" applyAlignment="1">
      <alignment vertical="center"/>
    </xf>
    <xf numFmtId="9" fontId="16" fillId="34" borderId="40" xfId="0" applyNumberFormat="1" applyFont="1" applyFill="1" applyBorder="1" applyAlignment="1">
      <alignment/>
    </xf>
    <xf numFmtId="49" fontId="14" fillId="37" borderId="41" xfId="0" applyNumberFormat="1" applyFont="1" applyFill="1" applyBorder="1" applyAlignment="1">
      <alignment vertical="center"/>
    </xf>
    <xf numFmtId="175" fontId="14" fillId="37" borderId="42" xfId="0" applyNumberFormat="1" applyFont="1" applyFill="1" applyBorder="1" applyAlignment="1">
      <alignment vertical="center"/>
    </xf>
    <xf numFmtId="9" fontId="14" fillId="37" borderId="43" xfId="0" applyNumberFormat="1" applyFont="1" applyFill="1" applyBorder="1" applyAlignment="1">
      <alignment vertical="center"/>
    </xf>
    <xf numFmtId="0" fontId="16" fillId="39" borderId="44" xfId="0" applyFont="1" applyFill="1" applyBorder="1" applyAlignment="1">
      <alignment/>
    </xf>
    <xf numFmtId="0" fontId="16" fillId="34" borderId="0" xfId="0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vertical="center"/>
    </xf>
    <xf numFmtId="49" fontId="14" fillId="34" borderId="45" xfId="0" applyNumberFormat="1" applyFont="1" applyFill="1" applyBorder="1" applyAlignment="1">
      <alignment vertical="center"/>
    </xf>
    <xf numFmtId="0" fontId="16" fillId="34" borderId="46" xfId="0" applyFont="1" applyFill="1" applyBorder="1" applyAlignment="1">
      <alignment/>
    </xf>
    <xf numFmtId="0" fontId="16" fillId="34" borderId="47" xfId="0" applyFont="1" applyFill="1" applyBorder="1" applyAlignment="1">
      <alignment/>
    </xf>
    <xf numFmtId="49" fontId="16" fillId="34" borderId="48" xfId="0" applyNumberFormat="1" applyFont="1" applyFill="1" applyBorder="1" applyAlignment="1">
      <alignment vertical="center"/>
    </xf>
    <xf numFmtId="0" fontId="16" fillId="34" borderId="49" xfId="0" applyFont="1" applyFill="1" applyBorder="1" applyAlignment="1">
      <alignment/>
    </xf>
    <xf numFmtId="49" fontId="16" fillId="34" borderId="50" xfId="0" applyNumberFormat="1" applyFont="1" applyFill="1" applyBorder="1" applyAlignment="1">
      <alignment vertical="center"/>
    </xf>
    <xf numFmtId="0" fontId="16" fillId="34" borderId="51" xfId="0" applyFont="1" applyFill="1" applyBorder="1" applyAlignment="1">
      <alignment/>
    </xf>
    <xf numFmtId="0" fontId="16" fillId="34" borderId="52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27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3" xfId="0" applyFont="1" applyFill="1" applyBorder="1" applyAlignment="1">
      <alignment vertical="center"/>
    </xf>
    <xf numFmtId="49" fontId="14" fillId="37" borderId="54" xfId="0" applyNumberFormat="1" applyFont="1" applyFill="1" applyBorder="1" applyAlignment="1">
      <alignment vertical="center"/>
    </xf>
    <xf numFmtId="0" fontId="14" fillId="37" borderId="55" xfId="0" applyNumberFormat="1" applyFont="1" applyFill="1" applyBorder="1" applyAlignment="1">
      <alignment vertical="center"/>
    </xf>
    <xf numFmtId="0" fontId="14" fillId="37" borderId="56" xfId="0" applyNumberFormat="1" applyFont="1" applyFill="1" applyBorder="1" applyAlignment="1">
      <alignment vertical="center"/>
    </xf>
    <xf numFmtId="175" fontId="14" fillId="37" borderId="43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49" fontId="10" fillId="33" borderId="57" xfId="0" applyNumberFormat="1" applyFont="1" applyFill="1" applyBorder="1" applyAlignment="1">
      <alignment vertical="center"/>
    </xf>
    <xf numFmtId="0" fontId="10" fillId="33" borderId="57" xfId="0" applyFont="1" applyFill="1" applyBorder="1" applyAlignment="1">
      <alignment horizontal="center" vertical="center"/>
    </xf>
    <xf numFmtId="49" fontId="5" fillId="34" borderId="58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 vertical="center"/>
    </xf>
    <xf numFmtId="0" fontId="5" fillId="34" borderId="11" xfId="0" applyNumberFormat="1" applyFont="1" applyFill="1" applyBorder="1" applyAlignment="1">
      <alignment horizontal="right" vertical="center" wrapText="1"/>
    </xf>
    <xf numFmtId="0" fontId="9" fillId="34" borderId="11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/>
    </xf>
    <xf numFmtId="0" fontId="5" fillId="34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58" xfId="0" applyNumberFormat="1" applyFont="1" applyFill="1" applyBorder="1" applyAlignment="1">
      <alignment horizontal="right"/>
    </xf>
    <xf numFmtId="49" fontId="5" fillId="34" borderId="58" xfId="0" applyNumberFormat="1" applyFont="1" applyFill="1" applyBorder="1" applyAlignment="1">
      <alignment horizontal="right"/>
    </xf>
    <xf numFmtId="3" fontId="5" fillId="34" borderId="58" xfId="0" applyNumberFormat="1" applyFont="1" applyFill="1" applyBorder="1" applyAlignment="1">
      <alignment horizontal="right"/>
    </xf>
    <xf numFmtId="0" fontId="10" fillId="33" borderId="57" xfId="0" applyFont="1" applyFill="1" applyBorder="1" applyAlignment="1">
      <alignment horizontal="right" vertical="center"/>
    </xf>
    <xf numFmtId="3" fontId="10" fillId="33" borderId="57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0" fillId="34" borderId="63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0" fillId="34" borderId="53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3" fontId="20" fillId="34" borderId="58" xfId="0" applyNumberFormat="1" applyFont="1" applyFill="1" applyBorder="1" applyAlignment="1">
      <alignment horizontal="right"/>
    </xf>
    <xf numFmtId="178" fontId="20" fillId="34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/>
    </xf>
    <xf numFmtId="49" fontId="5" fillId="34" borderId="65" xfId="0" applyNumberFormat="1" applyFont="1" applyFill="1" applyBorder="1" applyAlignment="1">
      <alignment wrapText="1"/>
    </xf>
    <xf numFmtId="49" fontId="5" fillId="34" borderId="65" xfId="0" applyNumberFormat="1" applyFont="1" applyFill="1" applyBorder="1" applyAlignment="1">
      <alignment horizontal="center"/>
    </xf>
    <xf numFmtId="0" fontId="5" fillId="34" borderId="65" xfId="0" applyNumberFormat="1" applyFont="1" applyFill="1" applyBorder="1" applyAlignment="1">
      <alignment horizontal="right"/>
    </xf>
    <xf numFmtId="49" fontId="5" fillId="34" borderId="65" xfId="0" applyNumberFormat="1" applyFont="1" applyFill="1" applyBorder="1" applyAlignment="1">
      <alignment horizontal="right"/>
    </xf>
    <xf numFmtId="3" fontId="20" fillId="34" borderId="65" xfId="0" applyNumberFormat="1" applyFont="1" applyFill="1" applyBorder="1" applyAlignment="1">
      <alignment horizontal="right"/>
    </xf>
    <xf numFmtId="49" fontId="9" fillId="34" borderId="65" xfId="0" applyNumberFormat="1" applyFont="1" applyFill="1" applyBorder="1" applyAlignment="1">
      <alignment wrapText="1"/>
    </xf>
    <xf numFmtId="0" fontId="0" fillId="0" borderId="64" xfId="0" applyFont="1" applyFill="1" applyBorder="1" applyAlignment="1">
      <alignment/>
    </xf>
    <xf numFmtId="49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179" fontId="5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>
      <alignment horizontal="right" wrapText="1"/>
    </xf>
    <xf numFmtId="49" fontId="5" fillId="0" borderId="58" xfId="0" applyNumberFormat="1" applyFont="1" applyFill="1" applyBorder="1" applyAlignment="1">
      <alignment wrapText="1"/>
    </xf>
    <xf numFmtId="49" fontId="5" fillId="0" borderId="66" xfId="0" applyNumberFormat="1" applyFont="1" applyFill="1" applyBorder="1" applyAlignment="1">
      <alignment/>
    </xf>
    <xf numFmtId="49" fontId="5" fillId="0" borderId="66" xfId="0" applyNumberFormat="1" applyFont="1" applyFill="1" applyBorder="1" applyAlignment="1">
      <alignment horizontal="center"/>
    </xf>
    <xf numFmtId="0" fontId="5" fillId="0" borderId="66" xfId="0" applyNumberFormat="1" applyFont="1" applyFill="1" applyBorder="1" applyAlignment="1">
      <alignment horizontal="right"/>
    </xf>
    <xf numFmtId="49" fontId="5" fillId="0" borderId="66" xfId="0" applyNumberFormat="1" applyFont="1" applyFill="1" applyBorder="1" applyAlignment="1">
      <alignment horizontal="right"/>
    </xf>
    <xf numFmtId="3" fontId="20" fillId="0" borderId="66" xfId="0" applyNumberFormat="1" applyFont="1" applyFill="1" applyBorder="1" applyAlignment="1">
      <alignment horizontal="right"/>
    </xf>
    <xf numFmtId="49" fontId="19" fillId="39" borderId="67" xfId="0" applyNumberFormat="1" applyFont="1" applyFill="1" applyBorder="1" applyAlignment="1">
      <alignment vertical="center"/>
    </xf>
    <xf numFmtId="0" fontId="14" fillId="39" borderId="68" xfId="0" applyFont="1" applyFill="1" applyBorder="1" applyAlignment="1">
      <alignment vertical="center"/>
    </xf>
    <xf numFmtId="49" fontId="5" fillId="34" borderId="69" xfId="0" applyNumberFormat="1" applyFont="1" applyFill="1" applyBorder="1" applyAlignment="1">
      <alignment vertical="center" wrapText="1"/>
    </xf>
    <xf numFmtId="49" fontId="5" fillId="34" borderId="70" xfId="0" applyNumberFormat="1" applyFont="1" applyFill="1" applyBorder="1" applyAlignment="1">
      <alignment vertical="center" wrapText="1"/>
    </xf>
    <xf numFmtId="49" fontId="4" fillId="33" borderId="69" xfId="0" applyNumberFormat="1" applyFont="1" applyFill="1" applyBorder="1" applyAlignment="1">
      <alignment wrapText="1"/>
    </xf>
    <xf numFmtId="49" fontId="4" fillId="33" borderId="70" xfId="0" applyNumberFormat="1" applyFont="1" applyFill="1" applyBorder="1" applyAlignment="1">
      <alignment wrapText="1"/>
    </xf>
    <xf numFmtId="49" fontId="5" fillId="34" borderId="69" xfId="0" applyNumberFormat="1" applyFont="1" applyFill="1" applyBorder="1" applyAlignment="1">
      <alignment vertical="center"/>
    </xf>
    <xf numFmtId="49" fontId="5" fillId="34" borderId="70" xfId="0" applyNumberFormat="1" applyFont="1" applyFill="1" applyBorder="1" applyAlignment="1">
      <alignment vertical="center"/>
    </xf>
    <xf numFmtId="49" fontId="7" fillId="33" borderId="69" xfId="0" applyNumberFormat="1" applyFont="1" applyFill="1" applyBorder="1" applyAlignment="1">
      <alignment horizontal="center" vertical="center"/>
    </xf>
    <xf numFmtId="49" fontId="7" fillId="33" borderId="71" xfId="0" applyNumberFormat="1" applyFont="1" applyFill="1" applyBorder="1" applyAlignment="1">
      <alignment horizontal="center" vertical="center"/>
    </xf>
    <xf numFmtId="49" fontId="7" fillId="33" borderId="7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819150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09"/>
  <sheetViews>
    <sheetView showGridLines="0" tabSelected="1" zoomScale="120" zoomScaleNormal="120" zoomScalePageLayoutView="0" workbookViewId="0" topLeftCell="A1">
      <selection activeCell="I9" sqref="I9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48" width="10.8515625" style="1" customWidth="1"/>
  </cols>
  <sheetData>
    <row r="1" spans="1:7" ht="15" customHeight="1">
      <c r="A1" s="138"/>
      <c r="B1" s="138"/>
      <c r="C1" s="138"/>
      <c r="D1" s="138"/>
      <c r="E1" s="138"/>
      <c r="F1" s="138"/>
      <c r="G1" s="138"/>
    </row>
    <row r="2" spans="1:7" ht="15" customHeight="1">
      <c r="A2" s="138"/>
      <c r="B2" s="138"/>
      <c r="C2" s="138"/>
      <c r="D2" s="138"/>
      <c r="E2" s="138"/>
      <c r="F2" s="138"/>
      <c r="G2" s="138"/>
    </row>
    <row r="3" spans="1:7" ht="15" customHeight="1">
      <c r="A3" s="138"/>
      <c r="B3" s="138"/>
      <c r="C3" s="138"/>
      <c r="D3" s="138"/>
      <c r="E3" s="138"/>
      <c r="F3" s="138"/>
      <c r="G3" s="138"/>
    </row>
    <row r="4" spans="1:7" ht="15" customHeight="1">
      <c r="A4" s="138"/>
      <c r="B4" s="138"/>
      <c r="C4" s="138"/>
      <c r="D4" s="138"/>
      <c r="E4" s="138"/>
      <c r="F4" s="138"/>
      <c r="G4" s="138"/>
    </row>
    <row r="5" spans="1:7" ht="15" customHeight="1">
      <c r="A5" s="138"/>
      <c r="B5" s="138"/>
      <c r="C5" s="138"/>
      <c r="D5" s="138"/>
      <c r="E5" s="138"/>
      <c r="F5" s="138"/>
      <c r="G5" s="138"/>
    </row>
    <row r="6" spans="1:7" ht="15" customHeight="1">
      <c r="A6" s="138"/>
      <c r="B6" s="138"/>
      <c r="C6" s="138"/>
      <c r="D6" s="138"/>
      <c r="E6" s="138"/>
      <c r="F6" s="138"/>
      <c r="G6" s="138"/>
    </row>
    <row r="7" spans="1:7" ht="15" customHeight="1">
      <c r="A7" s="138"/>
      <c r="B7" s="138"/>
      <c r="C7" s="138"/>
      <c r="D7" s="138"/>
      <c r="E7" s="138"/>
      <c r="F7" s="138"/>
      <c r="G7" s="138"/>
    </row>
    <row r="8" spans="1:7" ht="15" customHeight="1">
      <c r="A8" s="138"/>
      <c r="B8" s="140"/>
      <c r="C8" s="141"/>
      <c r="D8" s="139"/>
      <c r="E8" s="141"/>
      <c r="F8" s="141"/>
      <c r="G8" s="141"/>
    </row>
    <row r="9" spans="1:7" ht="12" customHeight="1">
      <c r="A9" s="142"/>
      <c r="B9" s="2" t="s">
        <v>0</v>
      </c>
      <c r="C9" s="3" t="s">
        <v>62</v>
      </c>
      <c r="D9" s="4"/>
      <c r="E9" s="177" t="s">
        <v>115</v>
      </c>
      <c r="F9" s="178"/>
      <c r="G9" s="5">
        <v>70</v>
      </c>
    </row>
    <row r="10" spans="1:7" ht="38.25" customHeight="1">
      <c r="A10" s="142"/>
      <c r="B10" s="6" t="s">
        <v>1</v>
      </c>
      <c r="C10" s="7" t="s">
        <v>110</v>
      </c>
      <c r="D10" s="8"/>
      <c r="E10" s="175" t="s">
        <v>2</v>
      </c>
      <c r="F10" s="176"/>
      <c r="G10" s="122" t="s">
        <v>63</v>
      </c>
    </row>
    <row r="11" spans="1:7" ht="18" customHeight="1">
      <c r="A11" s="142"/>
      <c r="B11" s="6" t="s">
        <v>3</v>
      </c>
      <c r="C11" s="10" t="s">
        <v>64</v>
      </c>
      <c r="D11" s="8"/>
      <c r="E11" s="175" t="s">
        <v>4</v>
      </c>
      <c r="F11" s="176"/>
      <c r="G11" s="148">
        <v>28500</v>
      </c>
    </row>
    <row r="12" spans="1:7" ht="11.25" customHeight="1">
      <c r="A12" s="142"/>
      <c r="B12" s="6" t="s">
        <v>5</v>
      </c>
      <c r="C12" s="11" t="s">
        <v>65</v>
      </c>
      <c r="D12" s="8"/>
      <c r="E12" s="179" t="s">
        <v>66</v>
      </c>
      <c r="F12" s="180"/>
      <c r="G12" s="123">
        <f>+G11*G9</f>
        <v>1995000</v>
      </c>
    </row>
    <row r="13" spans="1:7" ht="11.25" customHeight="1">
      <c r="A13" s="142"/>
      <c r="B13" s="6" t="s">
        <v>67</v>
      </c>
      <c r="C13" s="10" t="s">
        <v>68</v>
      </c>
      <c r="D13" s="8"/>
      <c r="E13" s="175" t="s">
        <v>69</v>
      </c>
      <c r="F13" s="176"/>
      <c r="G13" s="122" t="s">
        <v>70</v>
      </c>
    </row>
    <row r="14" spans="1:7" ht="13.5" customHeight="1">
      <c r="A14" s="142"/>
      <c r="B14" s="6" t="s">
        <v>6</v>
      </c>
      <c r="C14" s="10" t="s">
        <v>71</v>
      </c>
      <c r="D14" s="8"/>
      <c r="E14" s="175" t="s">
        <v>7</v>
      </c>
      <c r="F14" s="176"/>
      <c r="G14" s="122" t="s">
        <v>72</v>
      </c>
    </row>
    <row r="15" spans="1:7" ht="25.5" customHeight="1">
      <c r="A15" s="142"/>
      <c r="B15" s="6" t="s">
        <v>8</v>
      </c>
      <c r="C15" s="13">
        <v>45012</v>
      </c>
      <c r="D15" s="8"/>
      <c r="E15" s="179" t="s">
        <v>9</v>
      </c>
      <c r="F15" s="180"/>
      <c r="G15" s="124" t="s">
        <v>91</v>
      </c>
    </row>
    <row r="16" spans="1:7" ht="12" customHeight="1">
      <c r="A16" s="143"/>
      <c r="B16" s="14"/>
      <c r="C16" s="15"/>
      <c r="D16" s="16"/>
      <c r="E16" s="17"/>
      <c r="F16" s="17"/>
      <c r="G16" s="18"/>
    </row>
    <row r="17" spans="1:7" ht="12" customHeight="1">
      <c r="A17" s="144"/>
      <c r="B17" s="181" t="s">
        <v>10</v>
      </c>
      <c r="C17" s="182"/>
      <c r="D17" s="182"/>
      <c r="E17" s="182"/>
      <c r="F17" s="182"/>
      <c r="G17" s="183"/>
    </row>
    <row r="18" spans="1:7" ht="12" customHeight="1">
      <c r="A18" s="143"/>
      <c r="B18" s="19"/>
      <c r="C18" s="20"/>
      <c r="D18" s="20"/>
      <c r="E18" s="20"/>
      <c r="F18" s="21"/>
      <c r="G18" s="21"/>
    </row>
    <row r="19" spans="1:7" ht="12" customHeight="1">
      <c r="A19" s="142"/>
      <c r="B19" s="22" t="s">
        <v>11</v>
      </c>
      <c r="C19" s="23"/>
      <c r="D19" s="24"/>
      <c r="E19" s="24"/>
      <c r="F19" s="24"/>
      <c r="G19" s="24"/>
    </row>
    <row r="20" spans="1:7" ht="24" customHeight="1">
      <c r="A20" s="144"/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16</v>
      </c>
      <c r="G20" s="25" t="s">
        <v>17</v>
      </c>
    </row>
    <row r="21" spans="1:248" s="165" customFormat="1" ht="12.75" customHeight="1">
      <c r="A21" s="158"/>
      <c r="B21" s="159" t="s">
        <v>102</v>
      </c>
      <c r="C21" s="160" t="s">
        <v>104</v>
      </c>
      <c r="D21" s="161">
        <v>0.4</v>
      </c>
      <c r="E21" s="162" t="s">
        <v>90</v>
      </c>
      <c r="F21" s="163">
        <v>11310</v>
      </c>
      <c r="G21" s="163">
        <f>+D21*F21</f>
        <v>4524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</row>
    <row r="22" spans="1:248" s="165" customFormat="1" ht="16.5" customHeight="1">
      <c r="A22" s="158"/>
      <c r="B22" s="159" t="s">
        <v>105</v>
      </c>
      <c r="C22" s="160" t="s">
        <v>104</v>
      </c>
      <c r="D22" s="166">
        <v>0.2</v>
      </c>
      <c r="E22" s="162" t="s">
        <v>90</v>
      </c>
      <c r="F22" s="163">
        <v>126420</v>
      </c>
      <c r="G22" s="163">
        <f>(D22*F22)</f>
        <v>25284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</row>
    <row r="23" spans="1:248" s="165" customFormat="1" ht="16.5" customHeight="1">
      <c r="A23" s="158"/>
      <c r="B23" s="159" t="s">
        <v>107</v>
      </c>
      <c r="C23" s="160" t="s">
        <v>106</v>
      </c>
      <c r="D23" s="166">
        <v>200</v>
      </c>
      <c r="E23" s="162" t="s">
        <v>90</v>
      </c>
      <c r="F23" s="163">
        <v>30</v>
      </c>
      <c r="G23" s="163">
        <f>+D23*F23</f>
        <v>6000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</row>
    <row r="24" spans="1:7" ht="12.75" customHeight="1">
      <c r="A24" s="144"/>
      <c r="B24" s="27" t="s">
        <v>18</v>
      </c>
      <c r="C24" s="28"/>
      <c r="D24" s="125"/>
      <c r="E24" s="125"/>
      <c r="F24" s="125"/>
      <c r="G24" s="126">
        <f>SUM(G21:G22)</f>
        <v>29808</v>
      </c>
    </row>
    <row r="25" spans="1:7" ht="12" customHeight="1">
      <c r="A25" s="143"/>
      <c r="B25" s="19"/>
      <c r="C25" s="21"/>
      <c r="D25" s="21"/>
      <c r="E25" s="21"/>
      <c r="F25" s="29"/>
      <c r="G25" s="29"/>
    </row>
    <row r="26" spans="1:7" ht="12" customHeight="1">
      <c r="A26" s="142"/>
      <c r="B26" s="30" t="s">
        <v>19</v>
      </c>
      <c r="C26" s="31"/>
      <c r="D26" s="32"/>
      <c r="E26" s="32"/>
      <c r="F26" s="33"/>
      <c r="G26" s="33"/>
    </row>
    <row r="27" spans="1:7" ht="24" customHeight="1">
      <c r="A27" s="142"/>
      <c r="B27" s="34" t="s">
        <v>12</v>
      </c>
      <c r="C27" s="35" t="s">
        <v>13</v>
      </c>
      <c r="D27" s="35" t="s">
        <v>14</v>
      </c>
      <c r="E27" s="34" t="s">
        <v>15</v>
      </c>
      <c r="F27" s="35" t="s">
        <v>16</v>
      </c>
      <c r="G27" s="34" t="s">
        <v>17</v>
      </c>
    </row>
    <row r="28" spans="1:7" ht="12" customHeight="1">
      <c r="A28" s="142"/>
      <c r="B28" s="36"/>
      <c r="C28" s="37" t="s">
        <v>61</v>
      </c>
      <c r="D28" s="37"/>
      <c r="E28" s="37"/>
      <c r="F28" s="36"/>
      <c r="G28" s="36"/>
    </row>
    <row r="29" spans="1:7" ht="12" customHeight="1">
      <c r="A29" s="142"/>
      <c r="B29" s="38" t="s">
        <v>20</v>
      </c>
      <c r="C29" s="39"/>
      <c r="D29" s="39"/>
      <c r="E29" s="39"/>
      <c r="F29" s="40"/>
      <c r="G29" s="40">
        <f>+G28</f>
        <v>0</v>
      </c>
    </row>
    <row r="30" spans="1:7" ht="12" customHeight="1">
      <c r="A30" s="143"/>
      <c r="B30" s="41"/>
      <c r="C30" s="42"/>
      <c r="D30" s="42"/>
      <c r="E30" s="42"/>
      <c r="F30" s="43"/>
      <c r="G30" s="43"/>
    </row>
    <row r="31" spans="1:7" ht="12" customHeight="1">
      <c r="A31" s="142"/>
      <c r="B31" s="30" t="s">
        <v>21</v>
      </c>
      <c r="C31" s="31"/>
      <c r="D31" s="32"/>
      <c r="E31" s="32"/>
      <c r="F31" s="33"/>
      <c r="G31" s="33"/>
    </row>
    <row r="32" spans="1:7" ht="24" customHeight="1">
      <c r="A32" s="142"/>
      <c r="B32" s="44" t="s">
        <v>12</v>
      </c>
      <c r="C32" s="44" t="s">
        <v>13</v>
      </c>
      <c r="D32" s="44" t="s">
        <v>14</v>
      </c>
      <c r="E32" s="44" t="s">
        <v>15</v>
      </c>
      <c r="F32" s="45" t="s">
        <v>16</v>
      </c>
      <c r="G32" s="44" t="s">
        <v>17</v>
      </c>
    </row>
    <row r="33" spans="1:7" ht="24" customHeight="1">
      <c r="A33" s="144"/>
      <c r="B33" s="9" t="s">
        <v>73</v>
      </c>
      <c r="C33" s="26" t="s">
        <v>100</v>
      </c>
      <c r="D33" s="127">
        <v>1</v>
      </c>
      <c r="E33" s="124" t="s">
        <v>89</v>
      </c>
      <c r="F33" s="123">
        <v>12000</v>
      </c>
      <c r="G33" s="123">
        <f>+F33*D33</f>
        <v>12000</v>
      </c>
    </row>
    <row r="34" spans="1:7" ht="12.75" customHeight="1">
      <c r="A34" s="144"/>
      <c r="B34" s="9" t="s">
        <v>74</v>
      </c>
      <c r="C34" s="26" t="s">
        <v>100</v>
      </c>
      <c r="D34" s="127">
        <v>2</v>
      </c>
      <c r="E34" s="124" t="s">
        <v>90</v>
      </c>
      <c r="F34" s="123">
        <v>30000</v>
      </c>
      <c r="G34" s="123">
        <f aca="true" t="shared" si="0" ref="G34:G40">+F34*D34</f>
        <v>60000</v>
      </c>
    </row>
    <row r="35" spans="1:7" ht="12.75" customHeight="1">
      <c r="A35" s="144"/>
      <c r="B35" s="9" t="s">
        <v>101</v>
      </c>
      <c r="C35" s="26" t="s">
        <v>100</v>
      </c>
      <c r="D35" s="127">
        <v>1</v>
      </c>
      <c r="E35" s="124" t="s">
        <v>90</v>
      </c>
      <c r="F35" s="123">
        <v>28000</v>
      </c>
      <c r="G35" s="123">
        <f t="shared" si="0"/>
        <v>28000</v>
      </c>
    </row>
    <row r="36" spans="1:7" ht="12.75" customHeight="1">
      <c r="A36" s="144"/>
      <c r="B36" s="9" t="s">
        <v>75</v>
      </c>
      <c r="C36" s="26" t="s">
        <v>100</v>
      </c>
      <c r="D36" s="127">
        <v>1</v>
      </c>
      <c r="E36" s="124" t="s">
        <v>88</v>
      </c>
      <c r="F36" s="123">
        <v>35000</v>
      </c>
      <c r="G36" s="123">
        <f t="shared" si="0"/>
        <v>35000</v>
      </c>
    </row>
    <row r="37" spans="1:7" ht="12.75" customHeight="1">
      <c r="A37" s="144"/>
      <c r="B37" s="9" t="s">
        <v>77</v>
      </c>
      <c r="C37" s="26" t="s">
        <v>100</v>
      </c>
      <c r="D37" s="127">
        <v>1</v>
      </c>
      <c r="E37" s="124" t="s">
        <v>76</v>
      </c>
      <c r="F37" s="123">
        <v>15000</v>
      </c>
      <c r="G37" s="123">
        <f t="shared" si="0"/>
        <v>15000</v>
      </c>
    </row>
    <row r="38" spans="1:7" ht="15">
      <c r="A38" s="144"/>
      <c r="B38" s="9" t="s">
        <v>78</v>
      </c>
      <c r="C38" s="26" t="s">
        <v>100</v>
      </c>
      <c r="D38" s="127">
        <v>1</v>
      </c>
      <c r="E38" s="124" t="s">
        <v>103</v>
      </c>
      <c r="F38" s="123">
        <v>12000</v>
      </c>
      <c r="G38" s="123">
        <f t="shared" si="0"/>
        <v>12000</v>
      </c>
    </row>
    <row r="39" spans="1:7" ht="15">
      <c r="A39" s="144"/>
      <c r="B39" s="9" t="s">
        <v>79</v>
      </c>
      <c r="C39" s="26" t="s">
        <v>100</v>
      </c>
      <c r="D39" s="127">
        <v>5</v>
      </c>
      <c r="E39" s="124" t="s">
        <v>111</v>
      </c>
      <c r="F39" s="123">
        <v>12000</v>
      </c>
      <c r="G39" s="123">
        <f t="shared" si="0"/>
        <v>60000</v>
      </c>
    </row>
    <row r="40" spans="1:7" ht="15">
      <c r="A40" s="144"/>
      <c r="B40" s="9" t="s">
        <v>81</v>
      </c>
      <c r="C40" s="26" t="s">
        <v>100</v>
      </c>
      <c r="D40" s="127">
        <v>1</v>
      </c>
      <c r="E40" s="124" t="s">
        <v>63</v>
      </c>
      <c r="F40" s="123">
        <v>100000</v>
      </c>
      <c r="G40" s="123">
        <f t="shared" si="0"/>
        <v>100000</v>
      </c>
    </row>
    <row r="41" spans="1:7" ht="12.75" customHeight="1">
      <c r="A41" s="142"/>
      <c r="B41" s="46" t="s">
        <v>22</v>
      </c>
      <c r="C41" s="47"/>
      <c r="D41" s="47"/>
      <c r="E41" s="47"/>
      <c r="F41" s="48"/>
      <c r="G41" s="49">
        <f>SUM(G33:G40)</f>
        <v>322000</v>
      </c>
    </row>
    <row r="42" spans="1:7" ht="12" customHeight="1">
      <c r="A42" s="143"/>
      <c r="B42" s="41"/>
      <c r="C42" s="42"/>
      <c r="D42" s="42"/>
      <c r="E42" s="42"/>
      <c r="F42" s="43"/>
      <c r="G42" s="43"/>
    </row>
    <row r="43" spans="1:7" ht="12" customHeight="1">
      <c r="A43" s="142"/>
      <c r="B43" s="30" t="s">
        <v>23</v>
      </c>
      <c r="C43" s="31"/>
      <c r="D43" s="32"/>
      <c r="E43" s="32"/>
      <c r="F43" s="33"/>
      <c r="G43" s="33"/>
    </row>
    <row r="44" spans="1:7" ht="24" customHeight="1">
      <c r="A44" s="142"/>
      <c r="B44" s="45" t="s">
        <v>24</v>
      </c>
      <c r="C44" s="45" t="s">
        <v>25</v>
      </c>
      <c r="D44" s="45" t="s">
        <v>26</v>
      </c>
      <c r="E44" s="45" t="s">
        <v>15</v>
      </c>
      <c r="F44" s="45" t="s">
        <v>16</v>
      </c>
      <c r="G44" s="45" t="s">
        <v>17</v>
      </c>
    </row>
    <row r="45" spans="1:7" ht="12.75" customHeight="1">
      <c r="A45" s="144"/>
      <c r="B45" s="50" t="s">
        <v>27</v>
      </c>
      <c r="C45" s="51"/>
      <c r="D45" s="128"/>
      <c r="E45" s="128"/>
      <c r="F45" s="128"/>
      <c r="G45" s="128"/>
    </row>
    <row r="46" spans="1:7" ht="12.75" customHeight="1">
      <c r="A46" s="144"/>
      <c r="B46" s="118" t="s">
        <v>87</v>
      </c>
      <c r="C46" s="117" t="s">
        <v>29</v>
      </c>
      <c r="D46" s="129">
        <v>200</v>
      </c>
      <c r="E46" s="129" t="s">
        <v>88</v>
      </c>
      <c r="F46" s="149">
        <v>897</v>
      </c>
      <c r="G46" s="130">
        <f>+F46*D46</f>
        <v>179400</v>
      </c>
    </row>
    <row r="47" spans="1:7" ht="12.75" customHeight="1">
      <c r="A47" s="144"/>
      <c r="B47" s="54" t="s">
        <v>28</v>
      </c>
      <c r="C47" s="52"/>
      <c r="D47" s="131"/>
      <c r="E47" s="10"/>
      <c r="F47" s="150"/>
      <c r="G47" s="130"/>
    </row>
    <row r="48" spans="1:7" ht="12.75" customHeight="1">
      <c r="A48" s="144"/>
      <c r="B48" s="151" t="s">
        <v>92</v>
      </c>
      <c r="C48" s="55" t="s">
        <v>29</v>
      </c>
      <c r="D48" s="132">
        <v>600</v>
      </c>
      <c r="E48" s="129" t="s">
        <v>88</v>
      </c>
      <c r="F48" s="150">
        <v>773</v>
      </c>
      <c r="G48" s="130">
        <f aca="true" t="shared" si="1" ref="G48:G57">+F48*D48</f>
        <v>463800</v>
      </c>
    </row>
    <row r="49" spans="1:7" ht="12.75" customHeight="1">
      <c r="A49" s="144"/>
      <c r="B49" s="12" t="s">
        <v>82</v>
      </c>
      <c r="C49" s="52" t="s">
        <v>29</v>
      </c>
      <c r="D49" s="131">
        <v>350</v>
      </c>
      <c r="E49" s="129" t="s">
        <v>88</v>
      </c>
      <c r="F49" s="150">
        <v>925</v>
      </c>
      <c r="G49" s="130">
        <f t="shared" si="1"/>
        <v>323750</v>
      </c>
    </row>
    <row r="50" spans="1:7" ht="12.75" customHeight="1">
      <c r="A50" s="144"/>
      <c r="B50" s="12" t="s">
        <v>83</v>
      </c>
      <c r="C50" s="52" t="s">
        <v>29</v>
      </c>
      <c r="D50" s="131">
        <v>150</v>
      </c>
      <c r="E50" s="129" t="s">
        <v>88</v>
      </c>
      <c r="F50" s="150">
        <v>1035</v>
      </c>
      <c r="G50" s="130">
        <f t="shared" si="1"/>
        <v>155250</v>
      </c>
    </row>
    <row r="51" spans="1:7" ht="12.75" customHeight="1">
      <c r="A51" s="144"/>
      <c r="B51" s="54" t="s">
        <v>30</v>
      </c>
      <c r="C51" s="55"/>
      <c r="D51" s="132"/>
      <c r="E51" s="132"/>
      <c r="F51" s="150"/>
      <c r="G51" s="130"/>
    </row>
    <row r="52" spans="1:7" ht="12.75" customHeight="1">
      <c r="A52" s="144"/>
      <c r="B52" s="12" t="s">
        <v>84</v>
      </c>
      <c r="C52" s="52" t="s">
        <v>85</v>
      </c>
      <c r="D52" s="131">
        <v>3</v>
      </c>
      <c r="E52" s="10" t="s">
        <v>88</v>
      </c>
      <c r="F52" s="150">
        <v>10472</v>
      </c>
      <c r="G52" s="130">
        <f t="shared" si="1"/>
        <v>31416</v>
      </c>
    </row>
    <row r="53" spans="1:7" ht="12.75" customHeight="1">
      <c r="A53" s="144"/>
      <c r="B53" s="12" t="s">
        <v>93</v>
      </c>
      <c r="C53" s="52" t="s">
        <v>85</v>
      </c>
      <c r="D53" s="131">
        <v>1</v>
      </c>
      <c r="E53" s="10" t="s">
        <v>113</v>
      </c>
      <c r="F53" s="150">
        <v>21948</v>
      </c>
      <c r="G53" s="130">
        <f t="shared" si="1"/>
        <v>21948</v>
      </c>
    </row>
    <row r="54" spans="1:7" ht="12.75" customHeight="1">
      <c r="A54" s="144"/>
      <c r="B54" s="12" t="s">
        <v>95</v>
      </c>
      <c r="C54" s="52" t="s">
        <v>94</v>
      </c>
      <c r="D54" s="131">
        <v>1</v>
      </c>
      <c r="E54" s="10" t="s">
        <v>113</v>
      </c>
      <c r="F54" s="150">
        <v>1390</v>
      </c>
      <c r="G54" s="130">
        <f t="shared" si="1"/>
        <v>1390</v>
      </c>
    </row>
    <row r="55" spans="1:7" ht="12.75" customHeight="1">
      <c r="A55" s="144"/>
      <c r="B55" s="12" t="s">
        <v>108</v>
      </c>
      <c r="C55" s="52" t="s">
        <v>85</v>
      </c>
      <c r="D55" s="131">
        <v>0.8</v>
      </c>
      <c r="E55" s="10" t="s">
        <v>112</v>
      </c>
      <c r="F55" s="150">
        <v>68000</v>
      </c>
      <c r="G55" s="130">
        <f t="shared" si="1"/>
        <v>54400</v>
      </c>
    </row>
    <row r="56" spans="1:7" ht="12.75" customHeight="1">
      <c r="A56" s="144"/>
      <c r="B56" s="54" t="s">
        <v>86</v>
      </c>
      <c r="C56" s="55"/>
      <c r="D56" s="132"/>
      <c r="E56" s="132"/>
      <c r="F56" s="150"/>
      <c r="G56" s="130"/>
    </row>
    <row r="57" spans="1:248" s="165" customFormat="1" ht="12.75" customHeight="1">
      <c r="A57" s="158"/>
      <c r="B57" s="168" t="s">
        <v>96</v>
      </c>
      <c r="C57" s="169" t="s">
        <v>85</v>
      </c>
      <c r="D57" s="170">
        <v>1.25</v>
      </c>
      <c r="E57" s="171" t="s">
        <v>114</v>
      </c>
      <c r="F57" s="172">
        <v>29600</v>
      </c>
      <c r="G57" s="150">
        <f t="shared" si="1"/>
        <v>37000</v>
      </c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64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  <c r="IK57" s="164"/>
      <c r="IL57" s="164"/>
      <c r="IM57" s="164"/>
      <c r="IN57" s="164"/>
    </row>
    <row r="58" spans="1:7" ht="13.5" customHeight="1">
      <c r="A58" s="138"/>
      <c r="B58" s="167" t="s">
        <v>97</v>
      </c>
      <c r="C58" s="121" t="s">
        <v>85</v>
      </c>
      <c r="D58" s="133">
        <v>0.75</v>
      </c>
      <c r="E58" s="134" t="s">
        <v>80</v>
      </c>
      <c r="F58" s="147">
        <v>21170</v>
      </c>
      <c r="G58" s="135">
        <f>+F58*D58</f>
        <v>15877.5</v>
      </c>
    </row>
    <row r="59" spans="1:7" ht="13.5" customHeight="1">
      <c r="A59" s="138"/>
      <c r="B59" s="157" t="s">
        <v>98</v>
      </c>
      <c r="C59" s="153"/>
      <c r="D59" s="154"/>
      <c r="E59" s="155"/>
      <c r="F59" s="156"/>
      <c r="G59" s="150"/>
    </row>
    <row r="60" spans="1:7" ht="13.5" customHeight="1">
      <c r="A60" s="138"/>
      <c r="B60" s="152" t="s">
        <v>99</v>
      </c>
      <c r="C60" s="153" t="s">
        <v>85</v>
      </c>
      <c r="D60" s="154">
        <v>0.1</v>
      </c>
      <c r="E60" s="155" t="s">
        <v>113</v>
      </c>
      <c r="F60" s="156">
        <v>83300</v>
      </c>
      <c r="G60" s="135">
        <f>+F60*D60</f>
        <v>8330</v>
      </c>
    </row>
    <row r="61" spans="1:7" ht="13.5" customHeight="1">
      <c r="A61" s="142"/>
      <c r="B61" s="119" t="s">
        <v>31</v>
      </c>
      <c r="C61" s="120"/>
      <c r="D61" s="136"/>
      <c r="E61" s="136"/>
      <c r="F61" s="136"/>
      <c r="G61" s="137">
        <f>SUM(G45:G58)</f>
        <v>1284231.5</v>
      </c>
    </row>
    <row r="62" spans="1:7" ht="12" customHeight="1">
      <c r="A62" s="143"/>
      <c r="B62" s="41"/>
      <c r="C62" s="42"/>
      <c r="D62" s="42"/>
      <c r="E62" s="56"/>
      <c r="F62" s="43"/>
      <c r="G62" s="43"/>
    </row>
    <row r="63" spans="1:7" ht="12" customHeight="1">
      <c r="A63" s="142"/>
      <c r="B63" s="30" t="s">
        <v>32</v>
      </c>
      <c r="C63" s="31"/>
      <c r="D63" s="32"/>
      <c r="E63" s="32"/>
      <c r="F63" s="33"/>
      <c r="G63" s="33"/>
    </row>
    <row r="64" spans="1:7" ht="24" customHeight="1">
      <c r="A64" s="142"/>
      <c r="B64" s="44" t="s">
        <v>33</v>
      </c>
      <c r="C64" s="45" t="s">
        <v>25</v>
      </c>
      <c r="D64" s="45" t="s">
        <v>26</v>
      </c>
      <c r="E64" s="44" t="s">
        <v>15</v>
      </c>
      <c r="F64" s="45" t="s">
        <v>16</v>
      </c>
      <c r="G64" s="44" t="s">
        <v>17</v>
      </c>
    </row>
    <row r="65" spans="1:7" ht="12.75" customHeight="1">
      <c r="A65" s="144"/>
      <c r="B65" s="9" t="s">
        <v>109</v>
      </c>
      <c r="C65" s="52"/>
      <c r="D65" s="53"/>
      <c r="E65" s="26"/>
      <c r="F65" s="57"/>
      <c r="G65" s="53"/>
    </row>
    <row r="66" spans="1:7" ht="13.5" customHeight="1">
      <c r="A66" s="142"/>
      <c r="B66" s="58" t="s">
        <v>34</v>
      </c>
      <c r="C66" s="59"/>
      <c r="D66" s="59"/>
      <c r="E66" s="59"/>
      <c r="F66" s="60"/>
      <c r="G66" s="61">
        <f>SUM(G65)</f>
        <v>0</v>
      </c>
    </row>
    <row r="67" spans="1:7" ht="12" customHeight="1">
      <c r="A67" s="143"/>
      <c r="B67" s="76"/>
      <c r="C67" s="76"/>
      <c r="D67" s="76"/>
      <c r="E67" s="76"/>
      <c r="F67" s="77"/>
      <c r="G67" s="77"/>
    </row>
    <row r="68" spans="1:7" ht="12" customHeight="1">
      <c r="A68" s="138"/>
      <c r="B68" s="78" t="s">
        <v>35</v>
      </c>
      <c r="C68" s="79"/>
      <c r="D68" s="79"/>
      <c r="E68" s="79"/>
      <c r="F68" s="79"/>
      <c r="G68" s="80">
        <f>G24+G41+G61+G66</f>
        <v>1636039.5</v>
      </c>
    </row>
    <row r="69" spans="1:7" ht="12" customHeight="1">
      <c r="A69" s="138"/>
      <c r="B69" s="81" t="s">
        <v>36</v>
      </c>
      <c r="C69" s="63"/>
      <c r="D69" s="63"/>
      <c r="E69" s="63"/>
      <c r="F69" s="63"/>
      <c r="G69" s="82">
        <f>G68*0.05</f>
        <v>81801.975</v>
      </c>
    </row>
    <row r="70" spans="1:7" ht="12" customHeight="1">
      <c r="A70" s="138"/>
      <c r="B70" s="83" t="s">
        <v>37</v>
      </c>
      <c r="C70" s="62"/>
      <c r="D70" s="62"/>
      <c r="E70" s="62"/>
      <c r="F70" s="62"/>
      <c r="G70" s="84">
        <f>G69+G68</f>
        <v>1717841.475</v>
      </c>
    </row>
    <row r="71" spans="1:7" ht="12" customHeight="1">
      <c r="A71" s="138"/>
      <c r="B71" s="81" t="s">
        <v>38</v>
      </c>
      <c r="C71" s="63"/>
      <c r="D71" s="63"/>
      <c r="E71" s="63"/>
      <c r="F71" s="63"/>
      <c r="G71" s="82">
        <f>G12</f>
        <v>1995000</v>
      </c>
    </row>
    <row r="72" spans="1:7" ht="12" customHeight="1">
      <c r="A72" s="138"/>
      <c r="B72" s="85" t="s">
        <v>39</v>
      </c>
      <c r="C72" s="86"/>
      <c r="D72" s="86"/>
      <c r="E72" s="86"/>
      <c r="F72" s="86"/>
      <c r="G72" s="87">
        <f>G71-G70</f>
        <v>277158.5249999999</v>
      </c>
    </row>
    <row r="73" spans="1:7" ht="12" customHeight="1">
      <c r="A73" s="138"/>
      <c r="B73" s="74" t="s">
        <v>40</v>
      </c>
      <c r="C73" s="75"/>
      <c r="D73" s="75"/>
      <c r="E73" s="75"/>
      <c r="F73" s="75"/>
      <c r="G73" s="71"/>
    </row>
    <row r="74" spans="1:7" ht="12.75" customHeight="1" thickBot="1">
      <c r="A74" s="138"/>
      <c r="B74" s="88"/>
      <c r="C74" s="75"/>
      <c r="D74" s="75"/>
      <c r="E74" s="75"/>
      <c r="F74" s="75"/>
      <c r="G74" s="71"/>
    </row>
    <row r="75" spans="1:7" ht="12" customHeight="1">
      <c r="A75" s="138"/>
      <c r="B75" s="100" t="s">
        <v>41</v>
      </c>
      <c r="C75" s="101"/>
      <c r="D75" s="101"/>
      <c r="E75" s="101"/>
      <c r="F75" s="102"/>
      <c r="G75" s="71"/>
    </row>
    <row r="76" spans="1:7" ht="12" customHeight="1">
      <c r="A76" s="138"/>
      <c r="B76" s="103" t="s">
        <v>42</v>
      </c>
      <c r="C76" s="73"/>
      <c r="D76" s="73"/>
      <c r="E76" s="73"/>
      <c r="F76" s="104"/>
      <c r="G76" s="71"/>
    </row>
    <row r="77" spans="1:7" ht="12" customHeight="1">
      <c r="A77" s="138"/>
      <c r="B77" s="103" t="s">
        <v>43</v>
      </c>
      <c r="C77" s="73"/>
      <c r="D77" s="73"/>
      <c r="E77" s="73"/>
      <c r="F77" s="104"/>
      <c r="G77" s="71"/>
    </row>
    <row r="78" spans="1:7" ht="12" customHeight="1">
      <c r="A78" s="138"/>
      <c r="B78" s="103" t="s">
        <v>44</v>
      </c>
      <c r="C78" s="73"/>
      <c r="D78" s="73"/>
      <c r="E78" s="73"/>
      <c r="F78" s="104"/>
      <c r="G78" s="71"/>
    </row>
    <row r="79" spans="1:7" ht="12" customHeight="1">
      <c r="A79" s="138"/>
      <c r="B79" s="103" t="s">
        <v>45</v>
      </c>
      <c r="C79" s="73"/>
      <c r="D79" s="73"/>
      <c r="E79" s="73"/>
      <c r="F79" s="104"/>
      <c r="G79" s="71"/>
    </row>
    <row r="80" spans="1:7" ht="12" customHeight="1">
      <c r="A80" s="138"/>
      <c r="B80" s="103" t="s">
        <v>46</v>
      </c>
      <c r="C80" s="73"/>
      <c r="D80" s="73"/>
      <c r="E80" s="73"/>
      <c r="F80" s="104"/>
      <c r="G80" s="71"/>
    </row>
    <row r="81" spans="1:7" ht="12.75" customHeight="1" thickBot="1">
      <c r="A81" s="138"/>
      <c r="B81" s="105" t="s">
        <v>47</v>
      </c>
      <c r="C81" s="106"/>
      <c r="D81" s="106"/>
      <c r="E81" s="106"/>
      <c r="F81" s="107"/>
      <c r="G81" s="71"/>
    </row>
    <row r="82" spans="1:7" ht="12.75" customHeight="1">
      <c r="A82" s="138"/>
      <c r="B82" s="98"/>
      <c r="C82" s="73"/>
      <c r="D82" s="73"/>
      <c r="E82" s="73"/>
      <c r="F82" s="73"/>
      <c r="G82" s="71"/>
    </row>
    <row r="83" spans="1:7" ht="15" customHeight="1" thickBot="1">
      <c r="A83" s="138"/>
      <c r="B83" s="173" t="s">
        <v>48</v>
      </c>
      <c r="C83" s="174"/>
      <c r="D83" s="97"/>
      <c r="E83" s="64"/>
      <c r="F83" s="64"/>
      <c r="G83" s="71"/>
    </row>
    <row r="84" spans="1:7" ht="12" customHeight="1">
      <c r="A84" s="138"/>
      <c r="B84" s="90" t="s">
        <v>33</v>
      </c>
      <c r="C84" s="65" t="s">
        <v>49</v>
      </c>
      <c r="D84" s="91" t="s">
        <v>50</v>
      </c>
      <c r="E84" s="64"/>
      <c r="F84" s="64"/>
      <c r="G84" s="71"/>
    </row>
    <row r="85" spans="1:7" ht="12" customHeight="1">
      <c r="A85" s="138"/>
      <c r="B85" s="92" t="s">
        <v>51</v>
      </c>
      <c r="C85" s="66">
        <f>+G24</f>
        <v>29808</v>
      </c>
      <c r="D85" s="93">
        <f>(C85/C91)</f>
        <v>0.017352008572269453</v>
      </c>
      <c r="E85" s="64"/>
      <c r="F85" s="64"/>
      <c r="G85" s="71"/>
    </row>
    <row r="86" spans="1:7" ht="12" customHeight="1">
      <c r="A86" s="138"/>
      <c r="B86" s="92" t="s">
        <v>52</v>
      </c>
      <c r="C86" s="67">
        <f>+G29</f>
        <v>0</v>
      </c>
      <c r="D86" s="93">
        <v>0</v>
      </c>
      <c r="E86" s="64"/>
      <c r="F86" s="64"/>
      <c r="G86" s="71"/>
    </row>
    <row r="87" spans="1:7" ht="12" customHeight="1">
      <c r="A87" s="138"/>
      <c r="B87" s="92" t="s">
        <v>53</v>
      </c>
      <c r="C87" s="66">
        <f>+G41</f>
        <v>322000</v>
      </c>
      <c r="D87" s="93">
        <f>(C87/C91)</f>
        <v>0.18744453704612063</v>
      </c>
      <c r="E87" s="64"/>
      <c r="F87" s="64"/>
      <c r="G87" s="71"/>
    </row>
    <row r="88" spans="1:7" ht="12" customHeight="1">
      <c r="A88" s="138"/>
      <c r="B88" s="92" t="s">
        <v>24</v>
      </c>
      <c r="C88" s="66">
        <f>+G61</f>
        <v>1284231.5</v>
      </c>
      <c r="D88" s="93">
        <f>(C88/C91)</f>
        <v>0.7475844067625622</v>
      </c>
      <c r="E88" s="64"/>
      <c r="F88" s="64"/>
      <c r="G88" s="71"/>
    </row>
    <row r="89" spans="1:7" ht="12" customHeight="1">
      <c r="A89" s="138"/>
      <c r="B89" s="92" t="s">
        <v>54</v>
      </c>
      <c r="C89" s="68">
        <f>+G66</f>
        <v>0</v>
      </c>
      <c r="D89" s="93">
        <f>(C89/C91)</f>
        <v>0</v>
      </c>
      <c r="E89" s="70"/>
      <c r="F89" s="70"/>
      <c r="G89" s="71"/>
    </row>
    <row r="90" spans="1:7" ht="12" customHeight="1">
      <c r="A90" s="138"/>
      <c r="B90" s="92" t="s">
        <v>55</v>
      </c>
      <c r="C90" s="68">
        <f>+G69</f>
        <v>81801.975</v>
      </c>
      <c r="D90" s="93">
        <f>(C90/C91)</f>
        <v>0.047619047619047616</v>
      </c>
      <c r="E90" s="70"/>
      <c r="F90" s="70"/>
      <c r="G90" s="71"/>
    </row>
    <row r="91" spans="1:7" ht="12.75" customHeight="1" thickBot="1">
      <c r="A91" s="138"/>
      <c r="B91" s="94" t="s">
        <v>56</v>
      </c>
      <c r="C91" s="95">
        <f>SUM(C85:C90)</f>
        <v>1717841.475</v>
      </c>
      <c r="D91" s="96">
        <f>SUM(D85:D90)</f>
        <v>1</v>
      </c>
      <c r="E91" s="70"/>
      <c r="F91" s="70"/>
      <c r="G91" s="71"/>
    </row>
    <row r="92" spans="1:7" ht="12" customHeight="1">
      <c r="A92" s="138"/>
      <c r="B92" s="88"/>
      <c r="C92" s="75"/>
      <c r="D92" s="75"/>
      <c r="E92" s="75"/>
      <c r="F92" s="75"/>
      <c r="G92" s="71"/>
    </row>
    <row r="93" spans="1:7" ht="12.75" customHeight="1">
      <c r="A93" s="138"/>
      <c r="B93" s="89"/>
      <c r="C93" s="75"/>
      <c r="D93" s="75"/>
      <c r="E93" s="75"/>
      <c r="F93" s="75"/>
      <c r="G93" s="71"/>
    </row>
    <row r="94" spans="1:7" ht="12" customHeight="1" thickBot="1">
      <c r="A94" s="145"/>
      <c r="B94" s="109"/>
      <c r="C94" s="110" t="s">
        <v>57</v>
      </c>
      <c r="D94" s="111"/>
      <c r="E94" s="112"/>
      <c r="F94" s="69"/>
      <c r="G94" s="71"/>
    </row>
    <row r="95" spans="1:7" ht="12" customHeight="1">
      <c r="A95" s="138"/>
      <c r="B95" s="113" t="s">
        <v>58</v>
      </c>
      <c r="C95" s="114">
        <v>50</v>
      </c>
      <c r="D95" s="114">
        <v>60</v>
      </c>
      <c r="E95" s="115">
        <v>70</v>
      </c>
      <c r="F95" s="108"/>
      <c r="G95" s="72"/>
    </row>
    <row r="96" spans="1:7" ht="12.75" customHeight="1" thickBot="1">
      <c r="A96" s="138"/>
      <c r="B96" s="94" t="s">
        <v>59</v>
      </c>
      <c r="C96" s="95">
        <f>(G70/C95)</f>
        <v>34356.8295</v>
      </c>
      <c r="D96" s="95">
        <f>(G70/D95)</f>
        <v>28630.69125</v>
      </c>
      <c r="E96" s="116">
        <f>(G70/E95)</f>
        <v>24540.592500000002</v>
      </c>
      <c r="F96" s="108"/>
      <c r="G96" s="72"/>
    </row>
    <row r="97" spans="1:7" ht="15" customHeight="1">
      <c r="A97" s="138"/>
      <c r="B97" s="99" t="s">
        <v>60</v>
      </c>
      <c r="C97" s="73"/>
      <c r="D97" s="73"/>
      <c r="E97" s="73"/>
      <c r="F97" s="73"/>
      <c r="G97" s="73"/>
    </row>
    <row r="98" ht="11.25" customHeight="1">
      <c r="A98" s="146"/>
    </row>
    <row r="99" ht="11.25" customHeight="1">
      <c r="A99" s="146"/>
    </row>
    <row r="100" ht="11.25" customHeight="1">
      <c r="A100" s="146"/>
    </row>
    <row r="101" ht="11.25" customHeight="1">
      <c r="A101" s="146"/>
    </row>
    <row r="102" ht="11.25" customHeight="1">
      <c r="A102" s="146"/>
    </row>
    <row r="103" ht="11.25" customHeight="1">
      <c r="A103" s="146"/>
    </row>
    <row r="104" ht="11.25" customHeight="1">
      <c r="A104" s="146"/>
    </row>
    <row r="105" ht="11.25" customHeight="1">
      <c r="A105" s="146"/>
    </row>
    <row r="106" ht="11.25" customHeight="1">
      <c r="A106" s="146"/>
    </row>
    <row r="107" ht="11.25" customHeight="1">
      <c r="A107" s="146"/>
    </row>
    <row r="108" ht="11.25" customHeight="1">
      <c r="A108" s="146"/>
    </row>
    <row r="109" ht="11.25" customHeight="1">
      <c r="A109" s="146"/>
    </row>
  </sheetData>
  <sheetProtection/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Perez Vidal Victor Manuel</dc:creator>
  <cp:keywords/>
  <dc:description/>
  <cp:lastModifiedBy>Diaz Molina Victor Leonardo</cp:lastModifiedBy>
  <cp:lastPrinted>2021-03-02T15:49:29Z</cp:lastPrinted>
  <dcterms:created xsi:type="dcterms:W3CDTF">2020-11-27T12:49:26Z</dcterms:created>
  <dcterms:modified xsi:type="dcterms:W3CDTF">2023-03-31T19:26:21Z</dcterms:modified>
  <cp:category/>
  <cp:version/>
  <cp:contentType/>
  <cp:contentStatus/>
</cp:coreProperties>
</file>