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Acel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12" i="1"/>
  <c r="G38" i="1" l="1"/>
  <c r="G39" i="1"/>
  <c r="G40" i="1"/>
  <c r="G41" i="1" l="1"/>
  <c r="G47" i="1"/>
  <c r="G48" i="1"/>
  <c r="G49" i="1"/>
  <c r="G50" i="1"/>
  <c r="G51" i="1"/>
  <c r="G52" i="1"/>
  <c r="G53" i="1"/>
  <c r="G54" i="1"/>
  <c r="G55" i="1"/>
  <c r="G56" i="1"/>
  <c r="G57" i="1"/>
  <c r="G58" i="1"/>
  <c r="G63" i="1" l="1"/>
  <c r="G64" i="1" l="1"/>
  <c r="C87" i="1" s="1"/>
  <c r="G46" i="1"/>
  <c r="C85" i="1"/>
  <c r="G69" i="1"/>
  <c r="G29" i="1" l="1"/>
  <c r="C83" i="1" s="1"/>
  <c r="G59" i="1"/>
  <c r="C86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<sst xmlns="http://schemas.openxmlformats.org/spreadsheetml/2006/main" count="165" uniqueCount="113">
  <si>
    <t>RUBRO O CULTIVO</t>
  </si>
  <si>
    <t>ACELGA</t>
  </si>
  <si>
    <t>RENDIMIENTO (Atados/Há.)</t>
  </si>
  <si>
    <t>VARIEDAD</t>
  </si>
  <si>
    <t>PENCA BLANCA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</si>
  <si>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</si>
  <si>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</si>
  <si>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</si>
  <si>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</si>
  <si>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</si>
  <si>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</si>
  <si>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</si>
  <si>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</si>
  <si>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</si>
  <si>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>ARICA</t>
  </si>
  <si>
    <t>DESTINO PRODUCCION</t>
  </si>
  <si>
    <t>Consumo fresco</t>
  </si>
  <si>
    <t>COMUNA/LOCALIDAD</t>
  </si>
  <si>
    <t>LLUTA</t>
  </si>
  <si>
    <t>FECHA DE COSECHA</t>
  </si>
  <si>
    <t>octubre de 2022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</si>
  <si>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</si>
  <si>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</si>
  <si>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</si>
  <si>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</si>
  <si>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</si>
  <si>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</si>
  <si>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</si>
  <si>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</si>
  <si>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</si>
  <si>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</si>
  <si>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</si>
  <si>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</si>
  <si>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</si>
  <si>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abril</t>
  </si>
  <si>
    <t>Siembra directa</t>
  </si>
  <si>
    <t>abril-mayo</t>
  </si>
  <si>
    <t>Riego y fertirrigación</t>
  </si>
  <si>
    <t>abril- octubre</t>
  </si>
  <si>
    <t>Aplicación de materia organica</t>
  </si>
  <si>
    <t>abril- mayo</t>
  </si>
  <si>
    <t>Aplicación de Fertilizantes</t>
  </si>
  <si>
    <t>abril-septiembre</t>
  </si>
  <si>
    <t>Aplicación de agroquímicos</t>
  </si>
  <si>
    <t>abril- septiembre</t>
  </si>
  <si>
    <t>Cosecha</t>
  </si>
  <si>
    <t xml:space="preserve">Septiembre-Octubre </t>
  </si>
  <si>
    <t>Selección, ataduras y embalaje</t>
  </si>
  <si>
    <t>Subtotal Jornadas Hombre</t>
  </si>
  <si>
    <t>JORNADAS ANIMAL</t>
  </si>
  <si>
    <t>Subtotal Jornadas Animal</t>
  </si>
  <si>
    <t>MAQUINARIA</t>
  </si>
  <si>
    <t>Tractor/Arado</t>
  </si>
  <si>
    <t>JM</t>
  </si>
  <si>
    <t>abril/mayo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</si>
  <si>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</si>
  <si>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</si>
  <si>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</si>
  <si>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</si>
  <si>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</si>
  <si>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</si>
  <si>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</si>
  <si>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</si>
  <si>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 (sobre 500 g)</t>
  </si>
  <si>
    <t>Kg</t>
  </si>
  <si>
    <t>FERTILIZANTES</t>
  </si>
  <si>
    <t>Nitrato de potasio</t>
  </si>
  <si>
    <t>abril- agosto</t>
  </si>
  <si>
    <t>Sulfato de potasio</t>
  </si>
  <si>
    <t>Urea</t>
  </si>
  <si>
    <t>Superfosfato triple</t>
  </si>
  <si>
    <t>fosfato monoamónico</t>
  </si>
  <si>
    <t>materia organica (guano)</t>
  </si>
  <si>
    <t>INSECTICIDAS</t>
  </si>
  <si>
    <t>Fitolin (F)</t>
  </si>
  <si>
    <t>Lt.</t>
  </si>
  <si>
    <t>mayo- septiembre</t>
  </si>
  <si>
    <t>Clorpirifos 48% CE</t>
  </si>
  <si>
    <t>Dimetoato 40% EC (I)</t>
  </si>
  <si>
    <t>Selecron 720 EC (I)</t>
  </si>
  <si>
    <t>Subtotal Insumos</t>
  </si>
  <si>
    <t>OTROS</t>
  </si>
  <si>
    <t>Item</t>
  </si>
  <si>
    <t>Cinta Gareta</t>
  </si>
  <si>
    <t>kg</t>
  </si>
  <si>
    <t>septiembre-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</si>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</sst>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9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3" fontId="1" fillId="2" borderId="6" xfId="0" applyNumberFormat="1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1" fillId="2" borderId="57" xfId="0" applyNumberFormat="1" applyFont="1" applyFill="1" applyBorder="1" applyAlignment="1">
      <alignment horizontal="justify" vertical="justify" wrapText="1"/>
    </xf>
    <xf numFmtId="0" fontId="1" fillId="0" borderId="57" xfId="0" applyNumberFormat="1" applyFont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5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5" fillId="8" borderId="34" xfId="0" applyNumberFormat="1" applyFont="1" applyFill="1" applyBorder="1" applyAlignment="1">
      <alignment horizontal="justify" vertical="justify"/>
    </xf>
    <xf numFmtId="49" fontId="5" fillId="8" borderId="23" xfId="0" applyNumberFormat="1" applyFont="1" applyFill="1" applyBorder="1" applyAlignment="1">
      <alignment horizontal="justify" vertical="justify"/>
    </xf>
    <xf numFmtId="49" fontId="5" fillId="2" borderId="36" xfId="0" applyNumberFormat="1" applyFont="1" applyFill="1" applyBorder="1" applyAlignment="1">
      <alignment horizontal="justify" vertical="justify"/>
    </xf>
    <xf numFmtId="166" fontId="5" fillId="2" borderId="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5" fillId="8" borderId="38" xfId="0" applyNumberFormat="1" applyFont="1" applyFill="1" applyBorder="1" applyAlignment="1">
      <alignment horizontal="justify" vertical="justify"/>
    </xf>
    <xf numFmtId="166" fontId="5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8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5" fillId="7" borderId="22" xfId="0" applyFont="1" applyFill="1" applyBorder="1" applyAlignment="1">
      <alignment horizontal="justify" vertical="justify"/>
    </xf>
    <xf numFmtId="165" fontId="5" fillId="2" borderId="22" xfId="0" applyNumberFormat="1" applyFont="1" applyFill="1" applyBorder="1" applyAlignment="1">
      <alignment horizontal="justify" vertical="justify"/>
    </xf>
    <xf numFmtId="166" fontId="5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3" fontId="5" fillId="2" borderId="6" xfId="0" applyNumberFormat="1" applyFont="1" applyFill="1" applyBorder="1" applyAlignment="1">
      <alignment horizontal="right" vertical="justify"/>
    </xf>
    <xf numFmtId="0" fontId="5" fillId="2" borderId="6" xfId="0" applyNumberFormat="1" applyFont="1" applyFill="1" applyBorder="1" applyAlignment="1">
      <alignment horizontal="right" vertical="justify"/>
    </xf>
    <xf numFmtId="49" fontId="5" fillId="8" borderId="53" xfId="0" applyNumberFormat="1" applyFont="1" applyFill="1" applyBorder="1" applyAlignment="1">
      <alignment horizontal="left" vertical="justify"/>
    </xf>
    <xf numFmtId="9" fontId="1" fillId="2" borderId="37" xfId="0" applyNumberFormat="1" applyFont="1" applyFill="1" applyBorder="1" applyAlignment="1">
      <alignment horizontal="right" vertical="justify"/>
    </xf>
    <xf numFmtId="9" fontId="5" fillId="8" borderId="40" xfId="0" applyNumberFormat="1" applyFont="1" applyFill="1" applyBorder="1" applyAlignment="1">
      <alignment horizontal="right" vertical="justify"/>
    </xf>
    <xf numFmtId="49" fontId="5" fillId="8" borderId="35" xfId="0" applyNumberFormat="1" applyFont="1" applyFill="1" applyBorder="1" applyAlignment="1">
      <alignment horizontal="center" vertical="center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1" fillId="2" borderId="59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15" xfId="0" applyNumberFormat="1" applyFont="1" applyFill="1" applyBorder="1" applyAlignment="1">
      <alignment horizontal="right" vertical="justify"/>
    </xf>
    <xf numFmtId="3" fontId="1" fillId="2" borderId="57" xfId="0" applyNumberFormat="1" applyFont="1" applyFill="1" applyBorder="1" applyAlignment="1">
      <alignment horizontal="right" vertical="justify" wrapText="1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1" fillId="2" borderId="57" xfId="0" applyNumberFormat="1" applyFont="1" applyFill="1" applyBorder="1" applyAlignment="1">
      <alignment horizontal="right" vertical="justify" wrapText="1"/>
    </xf>
    <xf numFmtId="0" fontId="1" fillId="0" borderId="57" xfId="0" applyNumberFormat="1" applyFont="1" applyBorder="1" applyAlignment="1">
      <alignment horizontal="right" vertical="justify"/>
    </xf>
    <xf numFmtId="0" fontId="3" fillId="3" borderId="15" xfId="0" applyFont="1" applyFill="1" applyBorder="1" applyAlignment="1">
      <alignment horizontal="right" vertical="justify"/>
    </xf>
    <xf numFmtId="49" fontId="1" fillId="2" borderId="57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wrapText="1"/>
    </xf>
    <xf numFmtId="167" fontId="1" fillId="2" borderId="6" xfId="0" applyNumberFormat="1" applyFont="1" applyFill="1" applyBorder="1"/>
    <xf numFmtId="0" fontId="5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0" borderId="56" xfId="0" applyNumberFormat="1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49" fontId="1" fillId="10" borderId="62" xfId="0" applyNumberFormat="1" applyFont="1" applyFill="1" applyBorder="1" applyAlignment="1">
      <alignment horizontal="right" vertical="center"/>
    </xf>
    <xf numFmtId="0" fontId="1" fillId="10" borderId="62" xfId="0" applyNumberFormat="1" applyFont="1" applyFill="1" applyBorder="1" applyAlignment="1">
      <alignment horizontal="right" vertical="center"/>
    </xf>
    <xf numFmtId="3" fontId="1" fillId="10" borderId="62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49" fontId="1" fillId="10" borderId="61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10" borderId="56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165" fontId="2" fillId="2" borderId="46" xfId="0" applyNumberFormat="1" applyFont="1" applyFill="1" applyBorder="1" applyAlignment="1">
      <alignment horizontal="justify" vertical="justify"/>
    </xf>
    <xf numFmtId="165" fontId="2" fillId="2" borderId="48" xfId="0" applyNumberFormat="1" applyFont="1" applyFill="1" applyBorder="1" applyAlignment="1">
      <alignment horizontal="justify" vertical="justify"/>
    </xf>
    <xf numFmtId="165" fontId="2" fillId="2" borderId="51" xfId="0" applyNumberFormat="1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8" fillId="9" borderId="41" xfId="0" applyNumberFormat="1" applyFont="1" applyFill="1" applyBorder="1" applyAlignment="1">
      <alignment horizontal="justify" vertical="justify"/>
    </xf>
    <xf numFmtId="0" fontId="5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J62" sqref="J6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12" customHeight="1" x14ac:dyDescent="0.2">
      <c r="A9" s="18"/>
      <c r="B9" s="5" t="s">
        <v>0</v>
      </c>
      <c r="C9" s="118" t="s">
        <v>1</v>
      </c>
      <c r="D9" s="6"/>
      <c r="E9" s="147" t="s">
        <v>2</v>
      </c>
      <c r="F9" s="148"/>
      <c r="G9" s="123">
        <v>17000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8" t="s">
        <v>3</v>
      </c>
      <c r="C10" s="119" t="s">
        <v>4</v>
      </c>
      <c r="D10" s="6"/>
      <c r="E10" s="149" t="s">
        <v>5</v>
      </c>
      <c r="F10" s="150"/>
      <c r="G10" s="121" t="s">
        <v>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8" t="s">
        <v>7</v>
      </c>
      <c r="C11" s="118" t="s">
        <v>8</v>
      </c>
      <c r="D11" s="6"/>
      <c r="E11" s="149" t="s">
        <v>9</v>
      </c>
      <c r="F11" s="150"/>
      <c r="G11" s="124">
        <v>450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8" t="s">
        <v>10</v>
      </c>
      <c r="C12" s="119" t="s">
        <v>11</v>
      </c>
      <c r="D12" s="6"/>
      <c r="E12" s="9" t="s">
        <v>12</v>
      </c>
      <c r="F12" s="10"/>
      <c r="G12" s="122">
        <f>(G9*G11)</f>
        <v>7650000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8" t="s">
        <v>13</v>
      </c>
      <c r="C13" s="118" t="s">
        <v>14</v>
      </c>
      <c r="D13" s="6"/>
      <c r="E13" s="149" t="s">
        <v>15</v>
      </c>
      <c r="F13" s="150"/>
      <c r="G13" s="118" t="s"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8" t="s">
        <v>17</v>
      </c>
      <c r="C14" s="118" t="s">
        <v>18</v>
      </c>
      <c r="D14" s="6"/>
      <c r="E14" s="149" t="s">
        <v>19</v>
      </c>
      <c r="F14" s="150"/>
      <c r="G14" s="118" t="s">
        <v>20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8" t="s">
        <v>21</v>
      </c>
      <c r="C15" s="120">
        <v>44989</v>
      </c>
      <c r="D15" s="6"/>
      <c r="E15" s="151" t="s">
        <v>22</v>
      </c>
      <c r="F15" s="152"/>
      <c r="G15" s="119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53" t="s">
        <v>24</v>
      </c>
      <c r="C17" s="154"/>
      <c r="D17" s="154"/>
      <c r="E17" s="154"/>
      <c r="F17" s="154"/>
      <c r="G17" s="15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25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125" t="s">
        <v>32</v>
      </c>
      <c r="C21" s="119" t="s">
        <v>33</v>
      </c>
      <c r="D21" s="142">
        <v>8</v>
      </c>
      <c r="E21" s="119" t="s">
        <v>34</v>
      </c>
      <c r="F21" s="143">
        <v>40000</v>
      </c>
      <c r="G21" s="122">
        <f t="shared" ref="G21:G28" si="0">(D21*F21)</f>
        <v>320000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125" t="s">
        <v>35</v>
      </c>
      <c r="C22" s="119" t="s">
        <v>33</v>
      </c>
      <c r="D22" s="142">
        <v>1</v>
      </c>
      <c r="E22" s="119" t="s">
        <v>36</v>
      </c>
      <c r="F22" s="143">
        <v>40000</v>
      </c>
      <c r="G22" s="122">
        <f t="shared" si="0"/>
        <v>40000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125" t="s">
        <v>37</v>
      </c>
      <c r="C23" s="119" t="s">
        <v>33</v>
      </c>
      <c r="D23" s="142">
        <v>6</v>
      </c>
      <c r="E23" s="119" t="s">
        <v>38</v>
      </c>
      <c r="F23" s="143">
        <v>40000</v>
      </c>
      <c r="G23" s="122">
        <f t="shared" si="0"/>
        <v>240000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125" t="s">
        <v>39</v>
      </c>
      <c r="C24" s="119" t="s">
        <v>33</v>
      </c>
      <c r="D24" s="142">
        <v>4</v>
      </c>
      <c r="E24" s="119" t="s">
        <v>40</v>
      </c>
      <c r="F24" s="143">
        <v>40000</v>
      </c>
      <c r="G24" s="122">
        <f t="shared" si="0"/>
        <v>160000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125" t="s">
        <v>41</v>
      </c>
      <c r="C25" s="119" t="s">
        <v>33</v>
      </c>
      <c r="D25" s="142">
        <v>4</v>
      </c>
      <c r="E25" s="119" t="s">
        <v>42</v>
      </c>
      <c r="F25" s="143">
        <v>40000</v>
      </c>
      <c r="G25" s="122">
        <f t="shared" si="0"/>
        <v>160000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125" t="s">
        <v>43</v>
      </c>
      <c r="C26" s="119" t="s">
        <v>33</v>
      </c>
      <c r="D26" s="142">
        <v>8</v>
      </c>
      <c r="E26" s="119" t="s">
        <v>44</v>
      </c>
      <c r="F26" s="143">
        <v>40000</v>
      </c>
      <c r="G26" s="122">
        <f t="shared" si="0"/>
        <v>320000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125" t="s">
        <v>45</v>
      </c>
      <c r="C27" s="119" t="s">
        <v>33</v>
      </c>
      <c r="D27" s="142">
        <v>8</v>
      </c>
      <c r="E27" s="119" t="s">
        <v>46</v>
      </c>
      <c r="F27" s="143">
        <v>40000</v>
      </c>
      <c r="G27" s="122">
        <f t="shared" si="0"/>
        <v>320000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125" t="s">
        <v>47</v>
      </c>
      <c r="C28" s="119" t="s">
        <v>33</v>
      </c>
      <c r="D28" s="142">
        <v>8</v>
      </c>
      <c r="E28" s="119" t="s">
        <v>46</v>
      </c>
      <c r="F28" s="143">
        <v>40000</v>
      </c>
      <c r="G28" s="122">
        <f t="shared" si="0"/>
        <v>320000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5">
      <c r="A29" s="27"/>
      <c r="B29" s="33" t="s">
        <v>48</v>
      </c>
      <c r="C29" s="115"/>
      <c r="D29" s="115"/>
      <c r="E29" s="115"/>
      <c r="F29" s="115"/>
      <c r="G29" s="116">
        <f>SUM(G21:G28)</f>
        <v>1880000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" customHeight="1" x14ac:dyDescent="0.25">
      <c r="A30" s="21"/>
      <c r="B30" s="28"/>
      <c r="C30" s="29"/>
      <c r="D30" s="29"/>
      <c r="E30" s="29"/>
      <c r="F30" s="34"/>
      <c r="G30" s="3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25">
      <c r="A31" s="18"/>
      <c r="B31" s="35" t="s">
        <v>49</v>
      </c>
      <c r="C31" s="36"/>
      <c r="D31" s="37"/>
      <c r="E31" s="37"/>
      <c r="F31" s="37"/>
      <c r="G31" s="3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24" customHeight="1" x14ac:dyDescent="0.25">
      <c r="A32" s="18"/>
      <c r="B32" s="38" t="s">
        <v>26</v>
      </c>
      <c r="C32" s="39" t="s">
        <v>27</v>
      </c>
      <c r="D32" s="39" t="s">
        <v>28</v>
      </c>
      <c r="E32" s="38" t="s">
        <v>29</v>
      </c>
      <c r="F32" s="39" t="s">
        <v>30</v>
      </c>
      <c r="G32" s="38" t="s">
        <v>31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25">
      <c r="A33" s="18"/>
      <c r="B33" s="40"/>
      <c r="C33" s="40"/>
      <c r="D33" s="40"/>
      <c r="E33" s="40"/>
      <c r="F33" s="40"/>
      <c r="G33" s="4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25">
      <c r="A34" s="18"/>
      <c r="B34" s="41" t="s">
        <v>50</v>
      </c>
      <c r="C34" s="42"/>
      <c r="D34" s="42"/>
      <c r="E34" s="42"/>
      <c r="F34" s="42"/>
      <c r="G34" s="4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21"/>
      <c r="B35" s="43"/>
      <c r="C35" s="44"/>
      <c r="D35" s="44"/>
      <c r="E35" s="44"/>
      <c r="F35" s="45"/>
      <c r="G35" s="4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18"/>
      <c r="B36" s="35" t="s">
        <v>51</v>
      </c>
      <c r="C36" s="36"/>
      <c r="D36" s="37"/>
      <c r="E36" s="37"/>
      <c r="F36" s="37"/>
      <c r="G36" s="3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24" customHeight="1" x14ac:dyDescent="0.25">
      <c r="A37" s="18"/>
      <c r="B37" s="52" t="s">
        <v>26</v>
      </c>
      <c r="C37" s="52" t="s">
        <v>27</v>
      </c>
      <c r="D37" s="52" t="s">
        <v>28</v>
      </c>
      <c r="E37" s="52" t="s">
        <v>29</v>
      </c>
      <c r="F37" s="53" t="s">
        <v>30</v>
      </c>
      <c r="G37" s="52" t="s">
        <v>31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24" customHeight="1" x14ac:dyDescent="0.25">
      <c r="A38" s="47"/>
      <c r="B38" s="48" t="s">
        <v>52</v>
      </c>
      <c r="C38" s="114" t="s">
        <v>53</v>
      </c>
      <c r="D38" s="111">
        <v>7</v>
      </c>
      <c r="E38" s="114" t="s">
        <v>54</v>
      </c>
      <c r="F38" s="108">
        <v>45000</v>
      </c>
      <c r="G38" s="108">
        <f>(D38*F38)</f>
        <v>315000</v>
      </c>
      <c r="H38" s="19"/>
      <c r="I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25">
      <c r="A39" s="47"/>
      <c r="B39" s="48" t="s">
        <v>55</v>
      </c>
      <c r="C39" s="114" t="s">
        <v>53</v>
      </c>
      <c r="D39" s="111">
        <v>5</v>
      </c>
      <c r="E39" s="114" t="s">
        <v>54</v>
      </c>
      <c r="F39" s="108">
        <v>45000</v>
      </c>
      <c r="G39" s="108">
        <f>(D39*F39)</f>
        <v>225000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24" customHeight="1" x14ac:dyDescent="0.25">
      <c r="A40" s="47"/>
      <c r="B40" s="49" t="s">
        <v>56</v>
      </c>
      <c r="C40" s="114" t="s">
        <v>53</v>
      </c>
      <c r="D40" s="112">
        <v>3</v>
      </c>
      <c r="E40" s="114" t="s">
        <v>54</v>
      </c>
      <c r="F40" s="108">
        <v>45000</v>
      </c>
      <c r="G40" s="108">
        <f>(D40*F40)</f>
        <v>135000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2.75" customHeight="1" x14ac:dyDescent="0.25">
      <c r="A41" s="18"/>
      <c r="B41" s="50" t="s">
        <v>57</v>
      </c>
      <c r="C41" s="110"/>
      <c r="D41" s="110"/>
      <c r="E41" s="110"/>
      <c r="F41" s="110"/>
      <c r="G41" s="109">
        <f>SUM(G38:G40)</f>
        <v>675000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2" customHeight="1" x14ac:dyDescent="0.25">
      <c r="A42" s="21"/>
      <c r="B42" s="43"/>
      <c r="C42" s="44"/>
      <c r="D42" s="44"/>
      <c r="E42" s="44"/>
      <c r="F42" s="45"/>
      <c r="G42" s="45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" customHeight="1" x14ac:dyDescent="0.25">
      <c r="A43" s="18"/>
      <c r="B43" s="35" t="s">
        <v>58</v>
      </c>
      <c r="C43" s="36"/>
      <c r="D43" s="37"/>
      <c r="E43" s="37"/>
      <c r="F43" s="37"/>
      <c r="G43" s="37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31.5" customHeight="1" x14ac:dyDescent="0.25">
      <c r="A44" s="18"/>
      <c r="B44" s="46" t="s">
        <v>59</v>
      </c>
      <c r="C44" s="46" t="s">
        <v>60</v>
      </c>
      <c r="D44" s="46" t="s">
        <v>61</v>
      </c>
      <c r="E44" s="46" t="s">
        <v>29</v>
      </c>
      <c r="F44" s="46" t="s">
        <v>30</v>
      </c>
      <c r="G44" s="46" t="s">
        <v>31</v>
      </c>
      <c r="H44" s="19"/>
      <c r="I44" s="19"/>
      <c r="J44" s="19"/>
      <c r="K44" s="51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.75" customHeight="1" x14ac:dyDescent="0.25">
      <c r="A45" s="27"/>
      <c r="B45" s="12" t="s">
        <v>62</v>
      </c>
      <c r="C45" s="127"/>
      <c r="D45" s="127"/>
      <c r="E45" s="127"/>
      <c r="F45" s="127"/>
      <c r="G45" s="127"/>
      <c r="H45" s="19"/>
      <c r="I45" s="19"/>
      <c r="J45" s="19"/>
      <c r="K45" s="51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.75" customHeight="1" x14ac:dyDescent="0.25">
      <c r="A46" s="27"/>
      <c r="B46" s="137" t="s">
        <v>63</v>
      </c>
      <c r="C46" s="118" t="s">
        <v>64</v>
      </c>
      <c r="D46" s="128">
        <v>2</v>
      </c>
      <c r="E46" s="118" t="s">
        <v>34</v>
      </c>
      <c r="F46" s="123">
        <v>42018</v>
      </c>
      <c r="G46" s="123">
        <f>(D46*F46)</f>
        <v>84036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25">
      <c r="A47" s="27"/>
      <c r="B47" s="138" t="s">
        <v>65</v>
      </c>
      <c r="C47" s="129"/>
      <c r="D47" s="129"/>
      <c r="E47" s="129"/>
      <c r="F47" s="123"/>
      <c r="G47" s="123">
        <f t="shared" ref="G47:G58" si="1">(D47*F47)</f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5">
      <c r="A48" s="27"/>
      <c r="B48" s="137" t="s">
        <v>66</v>
      </c>
      <c r="C48" s="118" t="s">
        <v>64</v>
      </c>
      <c r="D48" s="128">
        <v>100</v>
      </c>
      <c r="E48" s="118" t="s">
        <v>67</v>
      </c>
      <c r="F48" s="123">
        <v>1528</v>
      </c>
      <c r="G48" s="123">
        <f t="shared" si="1"/>
        <v>152800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5">
      <c r="A49" s="27"/>
      <c r="B49" s="137" t="s">
        <v>68</v>
      </c>
      <c r="C49" s="118" t="s">
        <v>64</v>
      </c>
      <c r="D49" s="128">
        <v>100</v>
      </c>
      <c r="E49" s="118" t="s">
        <v>67</v>
      </c>
      <c r="F49" s="123">
        <v>2182</v>
      </c>
      <c r="G49" s="123">
        <f t="shared" si="1"/>
        <v>218200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5">
      <c r="A50" s="27"/>
      <c r="B50" s="137" t="s">
        <v>69</v>
      </c>
      <c r="C50" s="118" t="s">
        <v>64</v>
      </c>
      <c r="D50" s="128">
        <v>200</v>
      </c>
      <c r="E50" s="118" t="s">
        <v>44</v>
      </c>
      <c r="F50" s="123">
        <v>958</v>
      </c>
      <c r="G50" s="123">
        <f t="shared" si="1"/>
        <v>191600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5">
      <c r="A51" s="27"/>
      <c r="B51" s="137" t="s">
        <v>70</v>
      </c>
      <c r="C51" s="118" t="s">
        <v>64</v>
      </c>
      <c r="D51" s="128">
        <v>100</v>
      </c>
      <c r="E51" s="118" t="s">
        <v>40</v>
      </c>
      <c r="F51" s="123">
        <v>403</v>
      </c>
      <c r="G51" s="123">
        <f t="shared" si="1"/>
        <v>40300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5">
      <c r="A52" s="27"/>
      <c r="B52" s="137" t="s">
        <v>71</v>
      </c>
      <c r="C52" s="118" t="s">
        <v>64</v>
      </c>
      <c r="D52" s="128">
        <v>100</v>
      </c>
      <c r="E52" s="118" t="s">
        <v>40</v>
      </c>
      <c r="F52" s="123">
        <v>1462</v>
      </c>
      <c r="G52" s="123">
        <f t="shared" si="1"/>
        <v>146200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5">
      <c r="A53" s="27"/>
      <c r="B53" s="137" t="s">
        <v>72</v>
      </c>
      <c r="C53" s="118" t="s">
        <v>64</v>
      </c>
      <c r="D53" s="128">
        <v>8000</v>
      </c>
      <c r="E53" s="118" t="s">
        <v>34</v>
      </c>
      <c r="F53" s="130">
        <v>132</v>
      </c>
      <c r="G53" s="123">
        <f t="shared" si="1"/>
        <v>1056000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5">
      <c r="A54" s="27"/>
      <c r="B54" s="138" t="s">
        <v>73</v>
      </c>
      <c r="C54" s="129"/>
      <c r="D54" s="129"/>
      <c r="E54" s="129"/>
      <c r="F54" s="123"/>
      <c r="G54" s="123">
        <f t="shared" si="1"/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5">
      <c r="A55" s="27"/>
      <c r="B55" s="139" t="s">
        <v>74</v>
      </c>
      <c r="C55" s="131" t="s">
        <v>75</v>
      </c>
      <c r="D55" s="131">
        <v>5</v>
      </c>
      <c r="E55" s="131" t="s">
        <v>76</v>
      </c>
      <c r="F55" s="132">
        <v>4800</v>
      </c>
      <c r="G55" s="123">
        <f t="shared" si="1"/>
        <v>24000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5">
      <c r="A56" s="27"/>
      <c r="B56" s="140" t="s">
        <v>77</v>
      </c>
      <c r="C56" s="131" t="s">
        <v>75</v>
      </c>
      <c r="D56" s="131">
        <v>10</v>
      </c>
      <c r="E56" s="131" t="s">
        <v>76</v>
      </c>
      <c r="F56" s="132">
        <v>17647</v>
      </c>
      <c r="G56" s="123">
        <f t="shared" si="1"/>
        <v>176470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5">
      <c r="A57" s="27"/>
      <c r="B57" s="141" t="s">
        <v>78</v>
      </c>
      <c r="C57" s="131" t="s">
        <v>75</v>
      </c>
      <c r="D57" s="131">
        <v>3</v>
      </c>
      <c r="E57" s="131" t="s">
        <v>76</v>
      </c>
      <c r="F57" s="133">
        <v>13781</v>
      </c>
      <c r="G57" s="123">
        <f t="shared" si="1"/>
        <v>41343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5">
      <c r="A58" s="27"/>
      <c r="B58" s="141" t="s">
        <v>79</v>
      </c>
      <c r="C58" s="134" t="s">
        <v>75</v>
      </c>
      <c r="D58" s="135">
        <v>2</v>
      </c>
      <c r="E58" s="131" t="s">
        <v>76</v>
      </c>
      <c r="F58" s="136">
        <v>38076</v>
      </c>
      <c r="G58" s="123">
        <f t="shared" si="1"/>
        <v>76152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3.5" customHeight="1" x14ac:dyDescent="0.25">
      <c r="A59" s="18"/>
      <c r="B59" s="41" t="s">
        <v>80</v>
      </c>
      <c r="C59" s="113"/>
      <c r="D59" s="113"/>
      <c r="E59" s="113"/>
      <c r="F59" s="113"/>
      <c r="G59" s="107">
        <f>SUM(G45:G58)</f>
        <v>2207101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" customHeight="1" x14ac:dyDescent="0.25">
      <c r="A60" s="21"/>
      <c r="B60" s="43"/>
      <c r="C60" s="44"/>
      <c r="D60" s="44"/>
      <c r="E60" s="44"/>
      <c r="F60" s="45"/>
      <c r="G60" s="45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" customHeight="1" x14ac:dyDescent="0.25">
      <c r="A61" s="18"/>
      <c r="B61" s="35" t="s">
        <v>81</v>
      </c>
      <c r="C61" s="36"/>
      <c r="D61" s="37"/>
      <c r="E61" s="37"/>
      <c r="F61" s="37"/>
      <c r="G61" s="37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24" customHeight="1" x14ac:dyDescent="0.25">
      <c r="A62" s="18"/>
      <c r="B62" s="52" t="s">
        <v>82</v>
      </c>
      <c r="C62" s="53" t="s">
        <v>60</v>
      </c>
      <c r="D62" s="54" t="s">
        <v>61</v>
      </c>
      <c r="E62" s="52" t="s">
        <v>29</v>
      </c>
      <c r="F62" s="54" t="s">
        <v>30</v>
      </c>
      <c r="G62" s="55" t="s">
        <v>31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2">
      <c r="A63" s="47"/>
      <c r="B63" s="125" t="s">
        <v>83</v>
      </c>
      <c r="C63" s="13" t="s">
        <v>84</v>
      </c>
      <c r="D63" s="7">
        <v>10</v>
      </c>
      <c r="E63" s="11" t="s">
        <v>85</v>
      </c>
      <c r="F63" s="126">
        <v>3151</v>
      </c>
      <c r="G63" s="105">
        <f>(D63*F63)</f>
        <v>31510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3.5" customHeight="1" x14ac:dyDescent="0.25">
      <c r="A64" s="18"/>
      <c r="B64" s="56" t="s">
        <v>86</v>
      </c>
      <c r="C64" s="117"/>
      <c r="D64" s="117"/>
      <c r="E64" s="117"/>
      <c r="F64" s="117"/>
      <c r="G64" s="106">
        <f>SUM(G63:G63)</f>
        <v>31510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" customHeight="1" x14ac:dyDescent="0.25">
      <c r="A65" s="21"/>
      <c r="B65" s="57"/>
      <c r="C65" s="57"/>
      <c r="D65" s="57"/>
      <c r="E65" s="57"/>
      <c r="F65" s="58"/>
      <c r="G65" s="5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" customHeight="1" x14ac:dyDescent="0.25">
      <c r="A66" s="47"/>
      <c r="B66" s="59" t="s">
        <v>87</v>
      </c>
      <c r="C66" s="60"/>
      <c r="D66" s="60"/>
      <c r="E66" s="60"/>
      <c r="F66" s="60"/>
      <c r="G66" s="101">
        <f>G29+G41+G59+G64</f>
        <v>4793611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" customHeight="1" x14ac:dyDescent="0.25">
      <c r="A67" s="47"/>
      <c r="B67" s="61" t="s">
        <v>88</v>
      </c>
      <c r="C67" s="62"/>
      <c r="D67" s="62"/>
      <c r="E67" s="62"/>
      <c r="F67" s="62"/>
      <c r="G67" s="102">
        <f>G66*0.05</f>
        <v>239680.55000000002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" customHeight="1" x14ac:dyDescent="0.25">
      <c r="A68" s="47"/>
      <c r="B68" s="63" t="s">
        <v>89</v>
      </c>
      <c r="C68" s="64"/>
      <c r="D68" s="64"/>
      <c r="E68" s="64"/>
      <c r="F68" s="64"/>
      <c r="G68" s="103">
        <f>G67+G66</f>
        <v>5033291.55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" customHeight="1" x14ac:dyDescent="0.25">
      <c r="A69" s="47"/>
      <c r="B69" s="61" t="s">
        <v>90</v>
      </c>
      <c r="C69" s="62"/>
      <c r="D69" s="62"/>
      <c r="E69" s="62"/>
      <c r="F69" s="62"/>
      <c r="G69" s="102">
        <f>G12</f>
        <v>7650000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" customHeight="1" x14ac:dyDescent="0.25">
      <c r="A70" s="47"/>
      <c r="B70" s="65" t="s">
        <v>91</v>
      </c>
      <c r="C70" s="66"/>
      <c r="D70" s="66"/>
      <c r="E70" s="66"/>
      <c r="F70" s="66"/>
      <c r="G70" s="104">
        <f>G69-G68</f>
        <v>2616708.4500000002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25">
      <c r="A71" s="47"/>
      <c r="B71" s="67" t="s">
        <v>92</v>
      </c>
      <c r="C71" s="68"/>
      <c r="D71" s="68"/>
      <c r="E71" s="68"/>
      <c r="F71" s="68"/>
      <c r="G71" s="6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thickBot="1" x14ac:dyDescent="0.3">
      <c r="A72" s="47"/>
      <c r="B72" s="70"/>
      <c r="C72" s="68"/>
      <c r="D72" s="68"/>
      <c r="E72" s="68"/>
      <c r="F72" s="68"/>
      <c r="G72" s="6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" customHeight="1" x14ac:dyDescent="0.25">
      <c r="A73" s="47"/>
      <c r="B73" s="71" t="s">
        <v>93</v>
      </c>
      <c r="C73" s="72"/>
      <c r="D73" s="72"/>
      <c r="E73" s="72"/>
      <c r="F73" s="72"/>
      <c r="G73" s="144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25">
      <c r="A74" s="47"/>
      <c r="B74" s="14" t="s">
        <v>94</v>
      </c>
      <c r="C74" s="70"/>
      <c r="D74" s="70"/>
      <c r="E74" s="70"/>
      <c r="F74" s="70"/>
      <c r="G74" s="145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25">
      <c r="A75" s="47"/>
      <c r="B75" s="14" t="s">
        <v>95</v>
      </c>
      <c r="C75" s="70"/>
      <c r="D75" s="70"/>
      <c r="E75" s="70"/>
      <c r="F75" s="70"/>
      <c r="G75" s="145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25">
      <c r="A76" s="47"/>
      <c r="B76" s="14" t="s">
        <v>96</v>
      </c>
      <c r="C76" s="70"/>
      <c r="D76" s="70"/>
      <c r="E76" s="70"/>
      <c r="F76" s="70"/>
      <c r="G76" s="145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25">
      <c r="A77" s="47"/>
      <c r="B77" s="14" t="s">
        <v>97</v>
      </c>
      <c r="C77" s="70"/>
      <c r="D77" s="70"/>
      <c r="E77" s="70"/>
      <c r="F77" s="70"/>
      <c r="G77" s="145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25">
      <c r="A78" s="47"/>
      <c r="B78" s="14" t="s">
        <v>98</v>
      </c>
      <c r="C78" s="70"/>
      <c r="D78" s="70"/>
      <c r="E78" s="70"/>
      <c r="F78" s="70"/>
      <c r="G78" s="1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.75" customHeight="1" thickBot="1" x14ac:dyDescent="0.3">
      <c r="A79" s="47"/>
      <c r="B79" s="15" t="s">
        <v>99</v>
      </c>
      <c r="C79" s="73"/>
      <c r="D79" s="73"/>
      <c r="E79" s="73"/>
      <c r="F79" s="73"/>
      <c r="G79" s="146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.75" customHeight="1" x14ac:dyDescent="0.25">
      <c r="A80" s="47"/>
      <c r="B80" s="70"/>
      <c r="C80" s="70"/>
      <c r="D80" s="70"/>
      <c r="E80" s="70"/>
      <c r="F80" s="70"/>
      <c r="G80" s="6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" customHeight="1" thickBot="1" x14ac:dyDescent="0.3">
      <c r="A81" s="47"/>
      <c r="B81" s="156" t="s">
        <v>100</v>
      </c>
      <c r="C81" s="157"/>
      <c r="D81" s="74"/>
      <c r="E81" s="75"/>
      <c r="F81" s="75"/>
      <c r="G81" s="6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2" customHeight="1" x14ac:dyDescent="0.25">
      <c r="A82" s="47"/>
      <c r="B82" s="76" t="s">
        <v>82</v>
      </c>
      <c r="C82" s="77" t="s">
        <v>101</v>
      </c>
      <c r="D82" s="100" t="s">
        <v>102</v>
      </c>
      <c r="E82" s="75"/>
      <c r="F82" s="75"/>
      <c r="G82" s="6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25">
      <c r="A83" s="47"/>
      <c r="B83" s="78" t="s">
        <v>103</v>
      </c>
      <c r="C83" s="95">
        <f>G29</f>
        <v>1880000</v>
      </c>
      <c r="D83" s="98">
        <f>(C83/C89)</f>
        <v>0.37351303442773948</v>
      </c>
      <c r="E83" s="75"/>
      <c r="F83" s="75"/>
      <c r="G83" s="6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25">
      <c r="A84" s="47"/>
      <c r="B84" s="78" t="s">
        <v>104</v>
      </c>
      <c r="C84" s="96">
        <v>0</v>
      </c>
      <c r="D84" s="98">
        <v>0</v>
      </c>
      <c r="E84" s="75"/>
      <c r="F84" s="75"/>
      <c r="G84" s="6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" customHeight="1" x14ac:dyDescent="0.25">
      <c r="A85" s="47"/>
      <c r="B85" s="78" t="s">
        <v>105</v>
      </c>
      <c r="C85" s="95">
        <f>G41</f>
        <v>675000</v>
      </c>
      <c r="D85" s="98">
        <f>(C85/C89)</f>
        <v>0.13410707353123624</v>
      </c>
      <c r="E85" s="75"/>
      <c r="F85" s="75"/>
      <c r="G85" s="6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" customHeight="1" x14ac:dyDescent="0.25">
      <c r="A86" s="47"/>
      <c r="B86" s="78" t="s">
        <v>59</v>
      </c>
      <c r="C86" s="95">
        <f>G59</f>
        <v>2207101</v>
      </c>
      <c r="D86" s="98">
        <f>(C86/C89)</f>
        <v>0.43850052755239266</v>
      </c>
      <c r="E86" s="75"/>
      <c r="F86" s="75"/>
      <c r="G86" s="6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2" customHeight="1" x14ac:dyDescent="0.25">
      <c r="A87" s="47"/>
      <c r="B87" s="78" t="s">
        <v>106</v>
      </c>
      <c r="C87" s="79">
        <f>G64</f>
        <v>31510</v>
      </c>
      <c r="D87" s="98">
        <f>(C87/C89)</f>
        <v>6.2603168695840802E-3</v>
      </c>
      <c r="E87" s="80"/>
      <c r="F87" s="80"/>
      <c r="G87" s="6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25">
      <c r="A88" s="47"/>
      <c r="B88" s="78" t="s">
        <v>107</v>
      </c>
      <c r="C88" s="79">
        <f>G67</f>
        <v>239680.55000000002</v>
      </c>
      <c r="D88" s="98">
        <f>(C88/C89)</f>
        <v>4.7619047619047623E-2</v>
      </c>
      <c r="E88" s="80"/>
      <c r="F88" s="80"/>
      <c r="G88" s="6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.75" customHeight="1" thickBot="1" x14ac:dyDescent="0.3">
      <c r="A89" s="47"/>
      <c r="B89" s="81" t="s">
        <v>108</v>
      </c>
      <c r="C89" s="82">
        <f>SUM(C83:C88)</f>
        <v>5033291.55</v>
      </c>
      <c r="D89" s="99">
        <f>SUM(D83:D88)</f>
        <v>1</v>
      </c>
      <c r="E89" s="80"/>
      <c r="F89" s="80"/>
      <c r="G89" s="6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25">
      <c r="A90" s="47"/>
      <c r="B90" s="70"/>
      <c r="C90" s="68"/>
      <c r="D90" s="68"/>
      <c r="E90" s="68"/>
      <c r="F90" s="68"/>
      <c r="G90" s="6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.75" customHeight="1" x14ac:dyDescent="0.25">
      <c r="A91" s="47"/>
      <c r="B91" s="83"/>
      <c r="C91" s="68"/>
      <c r="D91" s="68"/>
      <c r="E91" s="68"/>
      <c r="F91" s="68"/>
      <c r="G91" s="6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thickBot="1" x14ac:dyDescent="0.3">
      <c r="A92" s="84"/>
      <c r="B92" s="85"/>
      <c r="C92" s="86" t="s">
        <v>109</v>
      </c>
      <c r="D92" s="87"/>
      <c r="E92" s="88"/>
      <c r="F92" s="89"/>
      <c r="G92" s="6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25">
      <c r="A93" s="47"/>
      <c r="B93" s="97" t="s">
        <v>110</v>
      </c>
      <c r="C93" s="16">
        <v>16000</v>
      </c>
      <c r="D93" s="16">
        <v>17000</v>
      </c>
      <c r="E93" s="17">
        <v>18000</v>
      </c>
      <c r="F93" s="90"/>
      <c r="G93" s="91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.75" customHeight="1" thickBot="1" x14ac:dyDescent="0.3">
      <c r="A94" s="47"/>
      <c r="B94" s="81" t="s">
        <v>111</v>
      </c>
      <c r="C94" s="82">
        <f>(G68/C93)</f>
        <v>314.58072187499999</v>
      </c>
      <c r="D94" s="82">
        <f>(G68/D93)</f>
        <v>296.07597352941173</v>
      </c>
      <c r="E94" s="92">
        <f>(G68/E93)</f>
        <v>279.6273083333333</v>
      </c>
      <c r="F94" s="90"/>
      <c r="G94" s="91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5.6" customHeight="1" x14ac:dyDescent="0.25">
      <c r="A95" s="47"/>
      <c r="B95" s="155" t="s">
        <v>112</v>
      </c>
      <c r="C95" s="155"/>
      <c r="D95" s="155"/>
      <c r="E95" s="155"/>
      <c r="F95" s="70"/>
      <c r="G95" s="70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1.2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94" customFormat="1" ht="11.25" customHeight="1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93"/>
      <c r="EN97" s="93"/>
      <c r="EO97" s="93"/>
      <c r="EP97" s="93"/>
      <c r="EQ97" s="93"/>
      <c r="ER97" s="93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3"/>
      <c r="FG97" s="93"/>
      <c r="FH97" s="93"/>
      <c r="FI97" s="93"/>
      <c r="FJ97" s="93"/>
      <c r="FK97" s="93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  <c r="GF97" s="93"/>
      <c r="GG97" s="93"/>
      <c r="GH97" s="93"/>
      <c r="GI97" s="93"/>
      <c r="GJ97" s="93"/>
      <c r="GK97" s="93"/>
      <c r="GL97" s="93"/>
      <c r="GM97" s="93"/>
      <c r="GN97" s="93"/>
      <c r="GO97" s="93"/>
      <c r="GP97" s="93"/>
      <c r="GQ97" s="93"/>
      <c r="GR97" s="93"/>
      <c r="GS97" s="93"/>
      <c r="GT97" s="93"/>
      <c r="GU97" s="93"/>
      <c r="GV97" s="93"/>
      <c r="GW97" s="93"/>
      <c r="GX97" s="93"/>
      <c r="GY97" s="93"/>
      <c r="GZ97" s="93"/>
      <c r="HA97" s="93"/>
      <c r="HB97" s="93"/>
      <c r="HC97" s="93"/>
      <c r="HD97" s="93"/>
      <c r="HE97" s="93"/>
      <c r="HF97" s="93"/>
      <c r="HG97" s="93"/>
      <c r="HH97" s="93"/>
      <c r="HI97" s="93"/>
      <c r="HJ97" s="93"/>
      <c r="HK97" s="93"/>
      <c r="HL97" s="93"/>
      <c r="HM97" s="93"/>
      <c r="HN97" s="93"/>
      <c r="HO97" s="93"/>
      <c r="HP97" s="93"/>
      <c r="HQ97" s="93"/>
      <c r="HR97" s="93"/>
      <c r="HS97" s="93"/>
      <c r="HT97" s="93"/>
      <c r="HU97" s="93"/>
      <c r="HV97" s="93"/>
      <c r="HW97" s="93"/>
      <c r="HX97" s="93"/>
      <c r="HY97" s="93"/>
      <c r="HZ97" s="93"/>
      <c r="IA97" s="93"/>
      <c r="IB97" s="93"/>
      <c r="IC97" s="93"/>
      <c r="ID97" s="93"/>
      <c r="IE97" s="93"/>
      <c r="IF97" s="93"/>
      <c r="IG97" s="93"/>
      <c r="IH97" s="93"/>
      <c r="II97" s="93"/>
      <c r="IJ97" s="93"/>
      <c r="IK97" s="93"/>
      <c r="IL97" s="93"/>
      <c r="IM97" s="93"/>
      <c r="IN97" s="93"/>
      <c r="IO97" s="93"/>
      <c r="IP97" s="93"/>
      <c r="IQ97" s="93"/>
      <c r="IR97" s="93"/>
      <c r="IS97" s="93"/>
      <c r="IT97" s="93"/>
      <c r="IU97" s="93"/>
    </row>
    <row r="98" spans="1:255" s="94" customFormat="1" ht="11.25" customHeight="1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  <c r="EF98" s="93"/>
      <c r="EG98" s="93"/>
      <c r="EH98" s="93"/>
      <c r="EI98" s="93"/>
      <c r="EJ98" s="93"/>
      <c r="EK98" s="93"/>
      <c r="EL98" s="93"/>
      <c r="EM98" s="93"/>
      <c r="EN98" s="93"/>
      <c r="EO98" s="93"/>
      <c r="EP98" s="93"/>
      <c r="EQ98" s="93"/>
      <c r="ER98" s="93"/>
      <c r="ES98" s="93"/>
      <c r="ET98" s="93"/>
      <c r="EU98" s="93"/>
      <c r="EV98" s="93"/>
      <c r="EW98" s="93"/>
      <c r="EX98" s="93"/>
      <c r="EY98" s="93"/>
      <c r="EZ98" s="93"/>
      <c r="FA98" s="93"/>
      <c r="FB98" s="93"/>
      <c r="FC98" s="93"/>
      <c r="FD98" s="93"/>
      <c r="FE98" s="93"/>
      <c r="FF98" s="93"/>
      <c r="FG98" s="93"/>
      <c r="FH98" s="93"/>
      <c r="FI98" s="93"/>
      <c r="FJ98" s="93"/>
      <c r="FK98" s="93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  <c r="GF98" s="93"/>
      <c r="GG98" s="93"/>
      <c r="GH98" s="93"/>
      <c r="GI98" s="93"/>
      <c r="GJ98" s="93"/>
      <c r="GK98" s="93"/>
      <c r="GL98" s="93"/>
      <c r="GM98" s="93"/>
      <c r="GN98" s="93"/>
      <c r="GO98" s="93"/>
      <c r="GP98" s="93"/>
      <c r="GQ98" s="93"/>
      <c r="GR98" s="93"/>
      <c r="GS98" s="93"/>
      <c r="GT98" s="93"/>
      <c r="GU98" s="93"/>
      <c r="GV98" s="93"/>
      <c r="GW98" s="93"/>
      <c r="GX98" s="93"/>
      <c r="GY98" s="93"/>
      <c r="GZ98" s="93"/>
      <c r="HA98" s="93"/>
      <c r="HB98" s="93"/>
      <c r="HC98" s="93"/>
      <c r="HD98" s="93"/>
      <c r="HE98" s="93"/>
      <c r="HF98" s="93"/>
      <c r="HG98" s="93"/>
      <c r="HH98" s="93"/>
      <c r="HI98" s="93"/>
      <c r="HJ98" s="93"/>
      <c r="HK98" s="93"/>
      <c r="HL98" s="93"/>
      <c r="HM98" s="93"/>
      <c r="HN98" s="93"/>
      <c r="HO98" s="93"/>
      <c r="HP98" s="93"/>
      <c r="HQ98" s="93"/>
      <c r="HR98" s="93"/>
      <c r="HS98" s="93"/>
      <c r="HT98" s="93"/>
      <c r="HU98" s="93"/>
      <c r="HV98" s="93"/>
      <c r="HW98" s="93"/>
      <c r="HX98" s="93"/>
      <c r="HY98" s="93"/>
      <c r="HZ98" s="93"/>
      <c r="IA98" s="93"/>
      <c r="IB98" s="93"/>
      <c r="IC98" s="93"/>
      <c r="ID98" s="93"/>
      <c r="IE98" s="93"/>
      <c r="IF98" s="93"/>
      <c r="IG98" s="93"/>
      <c r="IH98" s="93"/>
      <c r="II98" s="93"/>
      <c r="IJ98" s="93"/>
      <c r="IK98" s="93"/>
      <c r="IL98" s="93"/>
      <c r="IM98" s="93"/>
      <c r="IN98" s="93"/>
      <c r="IO98" s="93"/>
      <c r="IP98" s="93"/>
      <c r="IQ98" s="93"/>
      <c r="IR98" s="93"/>
      <c r="IS98" s="93"/>
      <c r="IT98" s="93"/>
      <c r="IU98" s="93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2023-03-30T11:57:55Z</dcterms:modified>
  <cp:category/>
  <cp:contentStatus/>
</cp:coreProperties>
</file>