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Acelga" sheetId="1" r:id="rId1"/>
  </sheets>
  <calcPr calcId="162913"/>
</workbook>
</file>

<file path=xl/calcChain.xml><?xml version="1.0" encoding="utf-8"?>
<calcChain xmlns="http://schemas.openxmlformats.org/spreadsheetml/2006/main">
  <c r="G65" i="1" l="1"/>
  <c r="G64" i="1"/>
  <c r="G59" i="1"/>
  <c r="G58" i="1"/>
  <c r="G55" i="1"/>
  <c r="G53" i="1"/>
  <c r="G52" i="1"/>
  <c r="G51" i="1"/>
  <c r="G49" i="1"/>
  <c r="G48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12" i="1"/>
  <c r="G60" i="1" l="1"/>
  <c r="G29" i="1"/>
  <c r="C86" i="1"/>
  <c r="G66" i="1" l="1"/>
  <c r="C89" i="1" s="1"/>
  <c r="G71" i="1"/>
  <c r="C88" i="1" l="1"/>
  <c r="C85" i="1"/>
  <c r="G44" i="1"/>
  <c r="C87" i="1" s="1"/>
  <c r="G68" i="1" l="1"/>
  <c r="G69" i="1" s="1"/>
  <c r="G70" i="1" l="1"/>
  <c r="G72" i="1" s="1"/>
  <c r="C90" i="1"/>
  <c r="C96" i="1" l="1"/>
  <c r="E96" i="1"/>
  <c r="D96" i="1"/>
  <c r="C91" i="1"/>
  <c r="D89" i="1" l="1"/>
  <c r="D88" i="1"/>
  <c r="D87" i="1"/>
  <c r="D85" i="1"/>
  <c r="D90" i="1"/>
  <c r="D91" i="1" l="1"/>
</calcChain>
</file>

<file path=xl/sharedStrings.xml><?xml version="1.0" encoding="utf-8"?>
<sst xmlns="http://schemas.openxmlformats.org/spreadsheetml/2006/main" count="176" uniqueCount="123">
  <si>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</si>
  <si>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</si>
  <si>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</si>
  <si>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</si>
  <si>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</si>
  <si>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</si>
  <si>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</si>
  <si>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</si>
  <si>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</si>
  <si>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</si>
  <si>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</si>
  <si>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</si>
  <si>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</si>
  <si>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</si>
  <si>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</si>
  <si>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</si>
  <si>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</si>
  <si>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</si>
  <si>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</si>
  <si>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</si>
  <si>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</si>
  <si>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</si>
  <si>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</si>
  <si>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</si>
  <si>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</si>
  <si>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</si>
  <si>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</si>
  <si>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</si>
  <si>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</si>
  <si>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</si>
  <si>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</si>
  <si>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</si>
  <si>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</si>
  <si>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</si>
  <si>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</si>
  <si>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</si>
  <si>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</si>
  <si>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</si>
  <si>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</si>
  <si>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</si>
  <si>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</si>
  <si>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</si>
  <si>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</si>
  <si>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</si>
  <si>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</si>
  <si>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</si>
  <si>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</si>
  <si>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</si>
  <si>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</si>
  <si>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</si>
  <si>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</si>
  <si>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</si>
  <si>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</si>
  <si>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</si>
  <si>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</si>
  <si>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</si>
  <si>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</si>
  <si>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 xml:space="preserve"> </t>
  </si>
  <si>
    <t>MEDIO</t>
  </si>
  <si>
    <t>Subtotal Insumos</t>
  </si>
  <si>
    <t>ESCENARIOS COSTO UNITARIO  ($/caj)</t>
  </si>
  <si>
    <t>Rendimiento (caj/hà)</t>
  </si>
  <si>
    <t>Costo unitario ($/caj) (*)</t>
  </si>
  <si>
    <t>N° Jornadas/HA.</t>
  </si>
  <si>
    <t>N° Jornadas/HA</t>
  </si>
  <si>
    <t>Cantidad (Kg/l/u)/HA</t>
  </si>
  <si>
    <t xml:space="preserve">ACELGA </t>
  </si>
  <si>
    <t>SIN ESPECIFICAR</t>
  </si>
  <si>
    <t>ABRIL-AGOSTO</t>
  </si>
  <si>
    <t>MERCADO INTERNO</t>
  </si>
  <si>
    <t>AGUA RIEGO</t>
  </si>
  <si>
    <t>SEMILLAS (Corriente)</t>
  </si>
  <si>
    <t>kg</t>
  </si>
  <si>
    <t>ha</t>
  </si>
  <si>
    <t>FUNGICIDA</t>
  </si>
  <si>
    <t>HERBICIDAS</t>
  </si>
  <si>
    <t>L</t>
  </si>
  <si>
    <t>kwh</t>
  </si>
  <si>
    <t>PRECIO ESPERADO ($/ATADO.)</t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</si>
  <si>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</si>
  <si>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RENDIMIENTO (ATADOS/Há.)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</si>
  <si>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</si>
  <si>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</si>
  <si>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 DEL ALMACIGO</t>
  </si>
  <si>
    <t>RIEGO</t>
  </si>
  <si>
    <t>TRANSPLANTE</t>
  </si>
  <si>
    <t>LIMPIA MANUAL Y AZADÓN</t>
  </si>
  <si>
    <t>ACARREO INSUMOS Y COSECHA</t>
  </si>
  <si>
    <t>APLICACIÓN FERTILIZANTES</t>
  </si>
  <si>
    <t>APLICACIÓN DE AGROQUÍMICOS</t>
  </si>
  <si>
    <t>COSECHA</t>
  </si>
  <si>
    <t>ENERO</t>
  </si>
  <si>
    <t>ENE-AGO</t>
  </si>
  <si>
    <t>FEBRERO</t>
  </si>
  <si>
    <t>FEB-MAY</t>
  </si>
  <si>
    <t>FEB-AGO</t>
  </si>
  <si>
    <t>FEB-JUN</t>
  </si>
  <si>
    <t>ABR-AGO</t>
  </si>
  <si>
    <t>ARADURA</t>
  </si>
  <si>
    <t>RASTRAJE</t>
  </si>
  <si>
    <t>ACEQUIADORA</t>
  </si>
  <si>
    <t>MELGADURA Y APLICAR FERTILIZANTES</t>
  </si>
  <si>
    <t>APLICACIÓN DE PESTICIDAS</t>
  </si>
  <si>
    <t>ACARREO DE INSUMOS</t>
  </si>
  <si>
    <t>ENE-FEB</t>
  </si>
  <si>
    <t>ALMACIGO,PREPARACIÓN SUELO Y LABORES</t>
  </si>
  <si>
    <t>UREA</t>
  </si>
  <si>
    <t>SUPERFOSFATO TRIPLE</t>
  </si>
  <si>
    <t>SALITRE POTASICO</t>
  </si>
  <si>
    <t>DICIEMBRE</t>
  </si>
  <si>
    <t>MAR-JUL</t>
  </si>
  <si>
    <t>MAY-JUL</t>
  </si>
  <si>
    <t>FEB-JUL</t>
  </si>
  <si>
    <t>ELECTRICIDAD RIEGO</t>
  </si>
  <si>
    <t>ANALISIS DE SUELO</t>
  </si>
  <si>
    <t>ENE-AGOSTO</t>
  </si>
  <si>
    <t>NOV-DIC</t>
  </si>
  <si>
    <t>HA</t>
  </si>
  <si>
    <t>POLYBEN 50 WP O SIMILAR</t>
  </si>
  <si>
    <t>KARATE ZEON O SIMILAR</t>
  </si>
  <si>
    <t>PIRIMOR GOLD O SIMILAR</t>
  </si>
  <si>
    <t>CUREPTO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</si>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</sst>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_-;\-* #,##0_-;_-* &quot;-&quot;??_-;_-@_-"/>
    <numFmt numFmtId="167" formatCode="_-* #,##0.00\ _€_-;\-* #,##0.00\ _€_-;_-* &quot;-&quot;??\ _€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2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41" fontId="5" fillId="0" borderId="0" applyFont="0" applyFill="0" applyBorder="0" applyAlignment="0" applyProtection="0"/>
    <xf numFmtId="0" fontId="8" fillId="0" borderId="1"/>
    <xf numFmtId="43" fontId="7" fillId="0" borderId="0" applyFont="0" applyFill="0" applyBorder="0" applyAlignment="0" applyProtection="0"/>
    <xf numFmtId="167" fontId="8" fillId="0" borderId="1" applyFont="0" applyFill="0" applyBorder="0" applyAlignment="0" applyProtection="0"/>
  </cellStyleXfs>
  <cellXfs count="12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left" vertical="top"/>
    </xf>
    <xf numFmtId="0" fontId="1" fillId="0" borderId="0" xfId="0" applyFont="1" applyAlignment="1"/>
    <xf numFmtId="0" fontId="1" fillId="0" borderId="1" xfId="0" applyNumberFormat="1" applyFont="1" applyBorder="1" applyAlignment="1"/>
    <xf numFmtId="0" fontId="1" fillId="9" borderId="0" xfId="0" applyNumberFormat="1" applyFont="1" applyFill="1" applyAlignment="1"/>
    <xf numFmtId="0" fontId="1" fillId="9" borderId="0" xfId="0" applyNumberFormat="1" applyFont="1" applyFill="1" applyAlignment="1">
      <alignment horizontal="left" vertical="top"/>
    </xf>
    <xf numFmtId="0" fontId="1" fillId="9" borderId="0" xfId="0" applyFont="1" applyFill="1" applyAlignment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9" borderId="1" xfId="0" applyFont="1" applyFill="1" applyBorder="1" applyAlignment="1"/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1" fillId="9" borderId="1" xfId="0" applyNumberFormat="1" applyFont="1" applyFill="1" applyBorder="1" applyAlignment="1"/>
    <xf numFmtId="0" fontId="3" fillId="0" borderId="1" xfId="0" applyNumberFormat="1" applyFont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3" fontId="9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0" fillId="2" borderId="1" xfId="0" applyFont="1" applyFill="1" applyBorder="1" applyAlignment="1">
      <alignment vertical="center"/>
    </xf>
    <xf numFmtId="3" fontId="20" fillId="2" borderId="1" xfId="0" applyNumberFormat="1" applyFont="1" applyFill="1" applyBorder="1" applyAlignment="1"/>
    <xf numFmtId="0" fontId="20" fillId="2" borderId="1" xfId="0" applyFont="1" applyFill="1" applyBorder="1" applyAlignment="1">
      <alignment horizontal="center" vertical="center"/>
    </xf>
    <xf numFmtId="3" fontId="6" fillId="9" borderId="1" xfId="0" applyNumberFormat="1" applyFont="1" applyFill="1" applyBorder="1" applyAlignment="1">
      <alignment vertical="center"/>
    </xf>
    <xf numFmtId="164" fontId="19" fillId="2" borderId="1" xfId="0" applyNumberFormat="1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/>
    <xf numFmtId="49" fontId="6" fillId="3" borderId="10" xfId="0" applyNumberFormat="1" applyFont="1" applyFill="1" applyBorder="1" applyAlignment="1">
      <alignment vertical="center" wrapText="1"/>
    </xf>
    <xf numFmtId="49" fontId="20" fillId="2" borderId="10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right" vertical="center"/>
    </xf>
    <xf numFmtId="49" fontId="2" fillId="2" borderId="10" xfId="0" applyNumberFormat="1" applyFont="1" applyFill="1" applyBorder="1" applyAlignment="1">
      <alignment horizontal="right"/>
    </xf>
    <xf numFmtId="3" fontId="10" fillId="0" borderId="10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9" fillId="0" borderId="10" xfId="0" applyNumberFormat="1" applyFont="1" applyBorder="1" applyAlignment="1">
      <alignment horizontal="right"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0" fillId="9" borderId="10" xfId="0" applyFont="1" applyFill="1" applyBorder="1" applyAlignment="1">
      <alignment horizontal="left" wrapText="1"/>
    </xf>
    <xf numFmtId="0" fontId="10" fillId="0" borderId="10" xfId="2" applyFont="1" applyBorder="1" applyAlignment="1">
      <alignment vertical="center"/>
    </xf>
    <xf numFmtId="49" fontId="6" fillId="3" borderId="10" xfId="0" applyNumberFormat="1" applyFont="1" applyFill="1" applyBorder="1" applyAlignment="1">
      <alignment vertical="center"/>
    </xf>
    <xf numFmtId="0" fontId="10" fillId="9" borderId="10" xfId="0" applyFont="1" applyFill="1" applyBorder="1" applyAlignment="1">
      <alignment horizontal="center" vertical="center" wrapText="1"/>
    </xf>
    <xf numFmtId="166" fontId="10" fillId="9" borderId="10" xfId="3" applyNumberFormat="1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 wrapText="1"/>
    </xf>
    <xf numFmtId="166" fontId="9" fillId="0" borderId="10" xfId="3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8" fontId="10" fillId="0" borderId="10" xfId="4" applyNumberFormat="1" applyFont="1" applyFill="1" applyBorder="1" applyAlignment="1">
      <alignment vertical="center" wrapText="1"/>
    </xf>
    <xf numFmtId="166" fontId="10" fillId="0" borderId="10" xfId="3" applyNumberFormat="1" applyFont="1" applyBorder="1" applyAlignment="1">
      <alignment vertical="center"/>
    </xf>
    <xf numFmtId="2" fontId="11" fillId="0" borderId="10" xfId="2" applyNumberFormat="1" applyFont="1" applyBorder="1" applyAlignment="1">
      <alignment vertical="center"/>
    </xf>
    <xf numFmtId="2" fontId="10" fillId="0" borderId="10" xfId="2" applyNumberFormat="1" applyFont="1" applyBorder="1" applyAlignment="1">
      <alignment vertical="center"/>
    </xf>
    <xf numFmtId="2" fontId="12" fillId="0" borderId="10" xfId="2" applyNumberFormat="1" applyFont="1" applyBorder="1" applyAlignment="1">
      <alignment vertical="center"/>
    </xf>
    <xf numFmtId="2" fontId="10" fillId="0" borderId="10" xfId="4" applyNumberFormat="1" applyFont="1" applyFill="1" applyBorder="1" applyAlignment="1">
      <alignment horizontal="center" vertical="center"/>
    </xf>
    <xf numFmtId="3" fontId="10" fillId="0" borderId="10" xfId="4" applyNumberFormat="1" applyFont="1" applyFill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166" fontId="10" fillId="0" borderId="10" xfId="3" applyNumberFormat="1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0" fontId="15" fillId="0" borderId="1" xfId="0" applyNumberFormat="1" applyFont="1" applyBorder="1" applyAlignment="1"/>
    <xf numFmtId="0" fontId="4" fillId="0" borderId="1" xfId="0" applyNumberFormat="1" applyFont="1" applyBorder="1" applyAlignment="1"/>
    <xf numFmtId="49" fontId="15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0" fontId="15" fillId="8" borderId="10" xfId="0" applyFont="1" applyFill="1" applyBorder="1" applyAlignment="1"/>
    <xf numFmtId="49" fontId="18" fillId="7" borderId="10" xfId="0" applyNumberFormat="1" applyFont="1" applyFill="1" applyBorder="1" applyAlignment="1">
      <alignment vertical="center"/>
    </xf>
    <xf numFmtId="49" fontId="18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22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41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165" fontId="18" fillId="2" borderId="10" xfId="0" applyNumberFormat="1" applyFont="1" applyFill="1" applyBorder="1" applyAlignment="1">
      <alignment vertical="center"/>
    </xf>
    <xf numFmtId="165" fontId="18" fillId="7" borderId="10" xfId="0" applyNumberFormat="1" applyFont="1" applyFill="1" applyBorder="1" applyAlignment="1">
      <alignment vertical="center"/>
    </xf>
    <xf numFmtId="9" fontId="18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8" fillId="7" borderId="10" xfId="1" applyFont="1" applyFill="1" applyBorder="1" applyAlignment="1">
      <alignment vertical="center"/>
    </xf>
    <xf numFmtId="169" fontId="10" fillId="0" borderId="10" xfId="4" applyNumberFormat="1" applyFont="1" applyFill="1" applyBorder="1" applyAlignment="1">
      <alignment vertical="center" wrapText="1"/>
    </xf>
    <xf numFmtId="164" fontId="23" fillId="5" borderId="13" xfId="0" applyNumberFormat="1" applyFont="1" applyFill="1" applyBorder="1" applyAlignment="1">
      <alignment vertical="center"/>
    </xf>
    <xf numFmtId="164" fontId="23" fillId="3" borderId="15" xfId="0" applyNumberFormat="1" applyFont="1" applyFill="1" applyBorder="1" applyAlignment="1">
      <alignment vertical="center"/>
    </xf>
    <xf numFmtId="164" fontId="23" fillId="5" borderId="15" xfId="0" applyNumberFormat="1" applyFont="1" applyFill="1" applyBorder="1" applyAlignment="1">
      <alignment vertical="center"/>
    </xf>
    <xf numFmtId="164" fontId="23" fillId="5" borderId="18" xfId="0" applyNumberFormat="1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21" fillId="3" borderId="10" xfId="0" applyNumberFormat="1" applyFont="1" applyFill="1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 vertical="center"/>
    </xf>
  </cellXfs>
  <cellStyles count="5">
    <cellStyle name="Millares" xfId="3" builtinId="3"/>
    <cellStyle name="Millares [0]" xfId="1" builtinId="6"/>
    <cellStyle name="Millares 2" xfId="4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134938</xdr:rowOff>
    </xdr:from>
    <xdr:to>
      <xdr:col>7</xdr:col>
      <xdr:colOff>0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181" y="134938"/>
          <a:ext cx="5926591" cy="1154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112" zoomScaleNormal="112" zoomScaleSheetLayoutView="89" workbookViewId="0">
      <selection activeCell="D16" sqref="D16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22.5703125" style="2" customWidth="1"/>
    <col min="3" max="3" width="17" style="2" customWidth="1"/>
    <col min="4" max="4" width="8" style="2" customWidth="1"/>
    <col min="5" max="5" width="14.42578125" style="2" customWidth="1"/>
    <col min="6" max="6" width="12.85546875" style="2" customWidth="1"/>
    <col min="7" max="7" width="14.1406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12"/>
      <c r="B1" s="12"/>
      <c r="C1" s="12"/>
      <c r="D1" s="12"/>
      <c r="E1" s="12"/>
      <c r="F1" s="12"/>
      <c r="G1" s="12"/>
    </row>
    <row r="2" spans="1:7" ht="15" customHeight="1" x14ac:dyDescent="0.25">
      <c r="A2" s="12"/>
      <c r="B2" s="12"/>
      <c r="C2" s="12"/>
      <c r="D2" s="12"/>
      <c r="E2" s="12"/>
      <c r="F2" s="12"/>
      <c r="G2" s="12"/>
    </row>
    <row r="3" spans="1:7" ht="15" customHeight="1" x14ac:dyDescent="0.25">
      <c r="A3" s="12"/>
      <c r="B3" s="12"/>
      <c r="C3" s="12"/>
      <c r="D3" s="12"/>
      <c r="E3" s="12"/>
      <c r="F3" s="12"/>
      <c r="G3" s="12"/>
    </row>
    <row r="4" spans="1:7" ht="15" customHeight="1" x14ac:dyDescent="0.25">
      <c r="A4" s="12"/>
      <c r="B4" s="12"/>
      <c r="C4" s="12"/>
      <c r="D4" s="12"/>
      <c r="E4" s="12"/>
      <c r="F4" s="12"/>
      <c r="G4" s="12"/>
    </row>
    <row r="5" spans="1:7" ht="15" customHeight="1" x14ac:dyDescent="0.25">
      <c r="A5" s="12"/>
      <c r="B5" s="12"/>
      <c r="C5" s="12"/>
      <c r="D5" s="12"/>
      <c r="E5" s="12"/>
      <c r="F5" s="12"/>
      <c r="G5" s="12"/>
    </row>
    <row r="6" spans="1:7" ht="15" customHeight="1" x14ac:dyDescent="0.25">
      <c r="A6" s="12"/>
      <c r="B6" s="12"/>
      <c r="C6" s="12"/>
      <c r="D6" s="12"/>
      <c r="E6" s="12"/>
      <c r="F6" s="12"/>
      <c r="G6" s="12"/>
    </row>
    <row r="7" spans="1:7" ht="15" customHeight="1" x14ac:dyDescent="0.25">
      <c r="A7" s="12"/>
      <c r="B7" s="12"/>
      <c r="C7" s="12"/>
      <c r="D7" s="12"/>
      <c r="E7" s="12"/>
      <c r="F7" s="12"/>
      <c r="G7" s="12"/>
    </row>
    <row r="8" spans="1:7" ht="15" customHeight="1" x14ac:dyDescent="0.25">
      <c r="A8" s="12"/>
      <c r="B8" s="13"/>
      <c r="C8" s="13"/>
      <c r="D8" s="13"/>
      <c r="E8" s="13"/>
      <c r="F8" s="13"/>
      <c r="G8" s="13"/>
    </row>
    <row r="9" spans="1:7" ht="12" customHeight="1" x14ac:dyDescent="0.25">
      <c r="A9" s="12"/>
      <c r="B9" s="42" t="s">
        <v>0</v>
      </c>
      <c r="C9" s="43" t="s">
        <v>66</v>
      </c>
      <c r="D9" s="30"/>
      <c r="E9" s="119" t="s">
        <v>80</v>
      </c>
      <c r="F9" s="120"/>
      <c r="G9" s="46">
        <v>17400</v>
      </c>
    </row>
    <row r="10" spans="1:7" ht="15" x14ac:dyDescent="0.25">
      <c r="A10" s="12"/>
      <c r="B10" s="11" t="s">
        <v>1</v>
      </c>
      <c r="C10" s="44" t="s">
        <v>67</v>
      </c>
      <c r="D10" s="14"/>
      <c r="E10" s="117" t="s">
        <v>2</v>
      </c>
      <c r="F10" s="118"/>
      <c r="G10" s="44" t="s">
        <v>68</v>
      </c>
    </row>
    <row r="11" spans="1:7" ht="16.5" customHeight="1" x14ac:dyDescent="0.25">
      <c r="A11" s="12"/>
      <c r="B11" s="11" t="s">
        <v>3</v>
      </c>
      <c r="C11" s="45" t="s">
        <v>58</v>
      </c>
      <c r="D11" s="14"/>
      <c r="E11" s="117" t="s">
        <v>78</v>
      </c>
      <c r="F11" s="118"/>
      <c r="G11" s="47">
        <v>800</v>
      </c>
    </row>
    <row r="12" spans="1:7" ht="15" customHeight="1" x14ac:dyDescent="0.25">
      <c r="A12" s="12"/>
      <c r="B12" s="11" t="s">
        <v>4</v>
      </c>
      <c r="C12" s="125" t="s">
        <v>56</v>
      </c>
      <c r="D12" s="14"/>
      <c r="E12" s="48" t="s">
        <v>5</v>
      </c>
      <c r="F12" s="49"/>
      <c r="G12" s="50">
        <f>+G9*G11</f>
        <v>13920000</v>
      </c>
    </row>
    <row r="13" spans="1:7" ht="22.5" customHeight="1" x14ac:dyDescent="0.25">
      <c r="A13" s="12"/>
      <c r="B13" s="11" t="s">
        <v>6</v>
      </c>
      <c r="C13" s="125" t="s">
        <v>121</v>
      </c>
      <c r="D13" s="14"/>
      <c r="E13" s="117" t="s">
        <v>7</v>
      </c>
      <c r="F13" s="118"/>
      <c r="G13" s="44" t="s">
        <v>69</v>
      </c>
    </row>
    <row r="14" spans="1:7" ht="22.5" customHeight="1" x14ac:dyDescent="0.25">
      <c r="A14" s="12"/>
      <c r="B14" s="11" t="s">
        <v>8</v>
      </c>
      <c r="C14" s="125" t="s">
        <v>121</v>
      </c>
      <c r="D14" s="14"/>
      <c r="E14" s="117" t="s">
        <v>9</v>
      </c>
      <c r="F14" s="118"/>
      <c r="G14" s="44" t="s">
        <v>68</v>
      </c>
    </row>
    <row r="15" spans="1:7" ht="22.5" customHeight="1" x14ac:dyDescent="0.25">
      <c r="A15" s="12"/>
      <c r="B15" s="11" t="s">
        <v>10</v>
      </c>
      <c r="C15" s="126" t="s">
        <v>122</v>
      </c>
      <c r="D15" s="14"/>
      <c r="E15" s="121" t="s">
        <v>11</v>
      </c>
      <c r="F15" s="122"/>
      <c r="G15" s="44" t="s">
        <v>70</v>
      </c>
    </row>
    <row r="16" spans="1:7" ht="12" customHeight="1" x14ac:dyDescent="0.25">
      <c r="A16" s="12"/>
      <c r="B16" s="31"/>
      <c r="C16" s="32"/>
      <c r="D16" s="14"/>
      <c r="E16" s="14"/>
      <c r="F16" s="14"/>
      <c r="G16" s="33"/>
    </row>
    <row r="17" spans="1:255" ht="12" customHeight="1" x14ac:dyDescent="0.25">
      <c r="A17" s="12"/>
      <c r="B17" s="123" t="s">
        <v>12</v>
      </c>
      <c r="C17" s="124"/>
      <c r="D17" s="124"/>
      <c r="E17" s="124"/>
      <c r="F17" s="124"/>
      <c r="G17" s="124"/>
    </row>
    <row r="18" spans="1:255" ht="12.75" customHeight="1" x14ac:dyDescent="0.25">
      <c r="A18" s="12"/>
      <c r="B18" s="14"/>
      <c r="C18" s="34"/>
      <c r="D18" s="34"/>
      <c r="E18" s="34"/>
      <c r="F18" s="14"/>
      <c r="G18" s="14"/>
    </row>
    <row r="19" spans="1:255" s="6" customFormat="1" ht="12" customHeight="1" x14ac:dyDescent="0.25">
      <c r="A19" s="13"/>
      <c r="B19" s="51" t="s">
        <v>13</v>
      </c>
      <c r="C19" s="35"/>
      <c r="D19" s="35"/>
      <c r="E19" s="35"/>
      <c r="F19" s="35"/>
      <c r="G19" s="35"/>
      <c r="H19" s="7"/>
      <c r="I19" s="4"/>
      <c r="J19" s="4"/>
      <c r="K19" s="4"/>
      <c r="L19" s="4"/>
      <c r="M19" s="4"/>
      <c r="N19" s="4"/>
      <c r="O19" s="4"/>
      <c r="P19" s="5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6" customFormat="1" ht="24" customHeight="1" x14ac:dyDescent="0.25">
      <c r="A20" s="13"/>
      <c r="B20" s="52" t="s">
        <v>14</v>
      </c>
      <c r="C20" s="52" t="s">
        <v>15</v>
      </c>
      <c r="D20" s="52" t="s">
        <v>63</v>
      </c>
      <c r="E20" s="52" t="s">
        <v>17</v>
      </c>
      <c r="F20" s="52" t="s">
        <v>18</v>
      </c>
      <c r="G20" s="52" t="s">
        <v>19</v>
      </c>
      <c r="H20" s="7"/>
      <c r="I20" s="4"/>
      <c r="J20" s="4"/>
      <c r="K20" s="4"/>
      <c r="L20" s="4"/>
      <c r="M20" s="4"/>
      <c r="N20" s="4"/>
      <c r="O20" s="4"/>
      <c r="P20" s="5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12"/>
      <c r="B21" s="53" t="s">
        <v>83</v>
      </c>
      <c r="C21" s="56" t="s">
        <v>20</v>
      </c>
      <c r="D21" s="56">
        <v>1</v>
      </c>
      <c r="E21" s="56" t="s">
        <v>91</v>
      </c>
      <c r="F21" s="57">
        <v>35000</v>
      </c>
      <c r="G21" s="57">
        <f>+F21*D21</f>
        <v>35000</v>
      </c>
    </row>
    <row r="22" spans="1:255" ht="12.75" customHeight="1" x14ac:dyDescent="0.25">
      <c r="A22" s="12"/>
      <c r="B22" s="54" t="s">
        <v>84</v>
      </c>
      <c r="C22" s="58" t="s">
        <v>20</v>
      </c>
      <c r="D22" s="59">
        <v>8</v>
      </c>
      <c r="E22" s="58" t="s">
        <v>92</v>
      </c>
      <c r="F22" s="57">
        <v>35000</v>
      </c>
      <c r="G22" s="60">
        <f t="shared" ref="G22:G28" si="0">+D22*F22</f>
        <v>280000</v>
      </c>
    </row>
    <row r="23" spans="1:255" ht="12.75" customHeight="1" x14ac:dyDescent="0.25">
      <c r="A23" s="12"/>
      <c r="B23" s="54" t="s">
        <v>85</v>
      </c>
      <c r="C23" s="58" t="s">
        <v>20</v>
      </c>
      <c r="D23" s="59">
        <v>7</v>
      </c>
      <c r="E23" s="58" t="s">
        <v>93</v>
      </c>
      <c r="F23" s="57">
        <v>35000</v>
      </c>
      <c r="G23" s="60">
        <f t="shared" si="0"/>
        <v>245000</v>
      </c>
    </row>
    <row r="24" spans="1:255" ht="12.75" customHeight="1" x14ac:dyDescent="0.25">
      <c r="A24" s="12"/>
      <c r="B24" s="54" t="s">
        <v>86</v>
      </c>
      <c r="C24" s="58" t="s">
        <v>20</v>
      </c>
      <c r="D24" s="59">
        <v>8</v>
      </c>
      <c r="E24" s="58" t="s">
        <v>94</v>
      </c>
      <c r="F24" s="57">
        <v>35000</v>
      </c>
      <c r="G24" s="60">
        <f t="shared" si="0"/>
        <v>280000</v>
      </c>
    </row>
    <row r="25" spans="1:255" ht="12.75" customHeight="1" x14ac:dyDescent="0.25">
      <c r="A25" s="12"/>
      <c r="B25" s="54" t="s">
        <v>87</v>
      </c>
      <c r="C25" s="58" t="s">
        <v>20</v>
      </c>
      <c r="D25" s="59">
        <v>2</v>
      </c>
      <c r="E25" s="58" t="s">
        <v>95</v>
      </c>
      <c r="F25" s="57">
        <v>35000</v>
      </c>
      <c r="G25" s="60">
        <f t="shared" si="0"/>
        <v>70000</v>
      </c>
    </row>
    <row r="26" spans="1:255" ht="12.75" customHeight="1" x14ac:dyDescent="0.25">
      <c r="A26" s="12"/>
      <c r="B26" s="54" t="s">
        <v>88</v>
      </c>
      <c r="C26" s="58" t="s">
        <v>20</v>
      </c>
      <c r="D26" s="59">
        <v>1</v>
      </c>
      <c r="E26" s="58" t="s">
        <v>96</v>
      </c>
      <c r="F26" s="57">
        <v>35000</v>
      </c>
      <c r="G26" s="60">
        <f t="shared" si="0"/>
        <v>35000</v>
      </c>
    </row>
    <row r="27" spans="1:255" ht="12.75" customHeight="1" x14ac:dyDescent="0.25">
      <c r="A27" s="12"/>
      <c r="B27" s="54" t="s">
        <v>89</v>
      </c>
      <c r="C27" s="58" t="s">
        <v>20</v>
      </c>
      <c r="D27" s="59">
        <v>2</v>
      </c>
      <c r="E27" s="58" t="s">
        <v>95</v>
      </c>
      <c r="F27" s="57">
        <v>35000</v>
      </c>
      <c r="G27" s="60">
        <f t="shared" si="0"/>
        <v>70000</v>
      </c>
    </row>
    <row r="28" spans="1:255" ht="12.75" customHeight="1" x14ac:dyDescent="0.25">
      <c r="A28" s="12"/>
      <c r="B28" s="54" t="s">
        <v>90</v>
      </c>
      <c r="C28" s="58" t="s">
        <v>20</v>
      </c>
      <c r="D28" s="59">
        <v>115</v>
      </c>
      <c r="E28" s="58" t="s">
        <v>97</v>
      </c>
      <c r="F28" s="57">
        <v>35000</v>
      </c>
      <c r="G28" s="60">
        <f t="shared" si="0"/>
        <v>4025000</v>
      </c>
    </row>
    <row r="29" spans="1:255" s="6" customFormat="1" ht="12.75" customHeight="1" x14ac:dyDescent="0.25">
      <c r="A29" s="13"/>
      <c r="B29" s="55" t="s">
        <v>21</v>
      </c>
      <c r="C29" s="61"/>
      <c r="D29" s="61"/>
      <c r="E29" s="61"/>
      <c r="F29" s="62"/>
      <c r="G29" s="114">
        <f>SUM(G21:G28)</f>
        <v>5040000</v>
      </c>
      <c r="H29" s="7"/>
      <c r="I29" s="4"/>
      <c r="J29" s="4"/>
      <c r="K29" s="4"/>
      <c r="L29" s="4"/>
      <c r="M29" s="4"/>
      <c r="N29" s="4"/>
      <c r="O29" s="4"/>
      <c r="P29" s="5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6" customFormat="1" ht="12" customHeight="1" x14ac:dyDescent="0.25">
      <c r="A30" s="13"/>
      <c r="B30" s="30"/>
      <c r="C30" s="30"/>
      <c r="D30" s="30"/>
      <c r="E30" s="30"/>
      <c r="F30" s="36"/>
      <c r="G30" s="36"/>
      <c r="H30" s="7"/>
      <c r="I30" s="4"/>
      <c r="J30" s="4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6" customFormat="1" ht="12" customHeight="1" x14ac:dyDescent="0.25">
      <c r="A31" s="13"/>
      <c r="B31" s="51" t="s">
        <v>22</v>
      </c>
      <c r="C31" s="37"/>
      <c r="D31" s="37"/>
      <c r="E31" s="37"/>
      <c r="F31" s="35"/>
      <c r="G31" s="35"/>
      <c r="H31" s="7"/>
      <c r="I31" s="4"/>
      <c r="J31" s="4"/>
      <c r="K31" s="4"/>
      <c r="L31" s="4"/>
      <c r="M31" s="4"/>
      <c r="N31" s="4"/>
      <c r="O31" s="4"/>
      <c r="P31" s="5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6" customFormat="1" ht="24" customHeight="1" x14ac:dyDescent="0.25">
      <c r="A32" s="13"/>
      <c r="B32" s="63" t="s">
        <v>14</v>
      </c>
      <c r="C32" s="52" t="s">
        <v>15</v>
      </c>
      <c r="D32" s="52" t="s">
        <v>16</v>
      </c>
      <c r="E32" s="63" t="s">
        <v>17</v>
      </c>
      <c r="F32" s="52" t="s">
        <v>18</v>
      </c>
      <c r="G32" s="63" t="s">
        <v>19</v>
      </c>
      <c r="H32" s="7"/>
      <c r="I32" s="4"/>
      <c r="J32" s="4"/>
      <c r="K32" s="4"/>
      <c r="L32" s="4"/>
      <c r="M32" s="4"/>
      <c r="N32" s="4"/>
      <c r="O32" s="4"/>
      <c r="P32" s="5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ht="12" customHeight="1" x14ac:dyDescent="0.25">
      <c r="A33" s="12"/>
      <c r="B33" s="64" t="s">
        <v>81</v>
      </c>
      <c r="C33" s="65"/>
      <c r="D33" s="65"/>
      <c r="E33" s="65"/>
      <c r="F33" s="66"/>
      <c r="G33" s="66"/>
    </row>
    <row r="34" spans="1:255" s="6" customFormat="1" ht="12" customHeight="1" x14ac:dyDescent="0.25">
      <c r="A34" s="13"/>
      <c r="B34" s="55" t="s">
        <v>23</v>
      </c>
      <c r="C34" s="61"/>
      <c r="D34" s="61"/>
      <c r="E34" s="61"/>
      <c r="F34" s="62"/>
      <c r="G34" s="67"/>
      <c r="H34" s="7"/>
      <c r="I34" s="4"/>
      <c r="J34" s="4"/>
      <c r="K34" s="4"/>
      <c r="L34" s="4"/>
      <c r="M34" s="4"/>
      <c r="N34" s="4"/>
      <c r="O34" s="4"/>
      <c r="P34" s="5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6" customFormat="1" ht="12" customHeight="1" x14ac:dyDescent="0.25">
      <c r="A35" s="13"/>
      <c r="B35" s="30"/>
      <c r="C35" s="30"/>
      <c r="D35" s="30"/>
      <c r="E35" s="30"/>
      <c r="F35" s="36"/>
      <c r="G35" s="36"/>
      <c r="H35" s="7"/>
      <c r="I35" s="4"/>
      <c r="J35" s="4"/>
      <c r="K35" s="4"/>
      <c r="L35" s="4"/>
      <c r="M35" s="4"/>
      <c r="N35" s="4"/>
      <c r="O35" s="4"/>
      <c r="P35" s="5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6" customFormat="1" ht="12" customHeight="1" x14ac:dyDescent="0.25">
      <c r="A36" s="13"/>
      <c r="B36" s="51" t="s">
        <v>24</v>
      </c>
      <c r="C36" s="37"/>
      <c r="D36" s="37"/>
      <c r="E36" s="37"/>
      <c r="F36" s="35"/>
      <c r="G36" s="35"/>
      <c r="H36" s="7"/>
      <c r="I36" s="4"/>
      <c r="J36" s="4"/>
      <c r="K36" s="4"/>
      <c r="L36" s="4"/>
      <c r="M36" s="4"/>
      <c r="N36" s="4"/>
      <c r="O36" s="4"/>
      <c r="P36" s="5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s="6" customFormat="1" ht="24" customHeight="1" x14ac:dyDescent="0.25">
      <c r="A37" s="13"/>
      <c r="B37" s="63" t="s">
        <v>14</v>
      </c>
      <c r="C37" s="63" t="s">
        <v>15</v>
      </c>
      <c r="D37" s="63" t="s">
        <v>64</v>
      </c>
      <c r="E37" s="63" t="s">
        <v>17</v>
      </c>
      <c r="F37" s="52" t="s">
        <v>18</v>
      </c>
      <c r="G37" s="63" t="s">
        <v>19</v>
      </c>
      <c r="H37" s="7" t="s">
        <v>57</v>
      </c>
      <c r="I37" s="4"/>
      <c r="J37" s="4"/>
      <c r="K37" s="4"/>
      <c r="L37" s="4"/>
      <c r="M37" s="4"/>
      <c r="N37" s="4"/>
      <c r="O37" s="4"/>
      <c r="P37" s="5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spans="1:255" ht="12.75" customHeight="1" x14ac:dyDescent="0.25">
      <c r="A38" s="12"/>
      <c r="B38" s="54" t="s">
        <v>98</v>
      </c>
      <c r="C38" s="68" t="s">
        <v>117</v>
      </c>
      <c r="D38" s="109">
        <v>1</v>
      </c>
      <c r="E38" s="68" t="s">
        <v>91</v>
      </c>
      <c r="F38" s="70">
        <v>75000</v>
      </c>
      <c r="G38" s="70">
        <f>+D38*F38</f>
        <v>75000</v>
      </c>
    </row>
    <row r="39" spans="1:255" ht="12.75" customHeight="1" x14ac:dyDescent="0.25">
      <c r="A39" s="12"/>
      <c r="B39" s="54" t="s">
        <v>99</v>
      </c>
      <c r="C39" s="68" t="s">
        <v>117</v>
      </c>
      <c r="D39" s="109">
        <v>2</v>
      </c>
      <c r="E39" s="68" t="s">
        <v>104</v>
      </c>
      <c r="F39" s="70">
        <v>55000</v>
      </c>
      <c r="G39" s="70">
        <f>+F39*D39</f>
        <v>110000</v>
      </c>
    </row>
    <row r="40" spans="1:255" ht="12.75" customHeight="1" x14ac:dyDescent="0.25">
      <c r="A40" s="12"/>
      <c r="B40" s="54" t="s">
        <v>100</v>
      </c>
      <c r="C40" s="68" t="s">
        <v>117</v>
      </c>
      <c r="D40" s="109">
        <v>1</v>
      </c>
      <c r="E40" s="68" t="s">
        <v>93</v>
      </c>
      <c r="F40" s="70">
        <v>25000</v>
      </c>
      <c r="G40" s="70">
        <f>+F40*D40</f>
        <v>25000</v>
      </c>
    </row>
    <row r="41" spans="1:255" ht="12.75" customHeight="1" x14ac:dyDescent="0.25">
      <c r="A41" s="12"/>
      <c r="B41" s="54" t="s">
        <v>101</v>
      </c>
      <c r="C41" s="68" t="s">
        <v>117</v>
      </c>
      <c r="D41" s="109">
        <v>1</v>
      </c>
      <c r="E41" s="68" t="s">
        <v>93</v>
      </c>
      <c r="F41" s="70">
        <v>40000</v>
      </c>
      <c r="G41" s="70">
        <f>+F41*D41</f>
        <v>40000</v>
      </c>
    </row>
    <row r="42" spans="1:255" ht="12.75" customHeight="1" x14ac:dyDescent="0.25">
      <c r="A42" s="12"/>
      <c r="B42" s="54" t="s">
        <v>102</v>
      </c>
      <c r="C42" s="68" t="s">
        <v>117</v>
      </c>
      <c r="D42" s="109">
        <v>1</v>
      </c>
      <c r="E42" s="68" t="s">
        <v>95</v>
      </c>
      <c r="F42" s="70">
        <v>25000</v>
      </c>
      <c r="G42" s="70">
        <f>+F42*D42</f>
        <v>25000</v>
      </c>
    </row>
    <row r="43" spans="1:255" ht="12.75" customHeight="1" x14ac:dyDescent="0.25">
      <c r="A43" s="12"/>
      <c r="B43" s="54" t="s">
        <v>103</v>
      </c>
      <c r="C43" s="68" t="s">
        <v>117</v>
      </c>
      <c r="D43" s="109">
        <v>1</v>
      </c>
      <c r="E43" s="68" t="s">
        <v>95</v>
      </c>
      <c r="F43" s="70">
        <v>15000</v>
      </c>
      <c r="G43" s="70">
        <f>+F43*D43</f>
        <v>15000</v>
      </c>
    </row>
    <row r="44" spans="1:255" s="6" customFormat="1" ht="12.75" customHeight="1" x14ac:dyDescent="0.25">
      <c r="A44" s="13"/>
      <c r="B44" s="55" t="s">
        <v>25</v>
      </c>
      <c r="C44" s="61"/>
      <c r="D44" s="61"/>
      <c r="E44" s="61"/>
      <c r="F44" s="62"/>
      <c r="G44" s="114">
        <f>SUM(G38:G43)</f>
        <v>290000</v>
      </c>
      <c r="H44" s="7"/>
      <c r="I44" s="4"/>
      <c r="J44" s="4"/>
      <c r="K44" s="4"/>
      <c r="L44" s="4"/>
      <c r="M44" s="4"/>
      <c r="N44" s="4"/>
      <c r="O44" s="4"/>
      <c r="P44" s="5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6" customFormat="1" ht="12" customHeight="1" x14ac:dyDescent="0.25">
      <c r="A45" s="13"/>
      <c r="B45" s="30"/>
      <c r="C45" s="30"/>
      <c r="D45" s="30"/>
      <c r="E45" s="30"/>
      <c r="F45" s="36"/>
      <c r="G45" s="36"/>
      <c r="H45" s="7"/>
      <c r="I45" s="4"/>
      <c r="J45" s="4"/>
      <c r="K45" s="4"/>
      <c r="L45" s="4"/>
      <c r="M45" s="4"/>
      <c r="N45" s="4"/>
      <c r="O45" s="4"/>
      <c r="P45" s="5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6" customFormat="1" ht="12" customHeight="1" x14ac:dyDescent="0.25">
      <c r="A46" s="13"/>
      <c r="B46" s="51" t="s">
        <v>26</v>
      </c>
      <c r="C46" s="37"/>
      <c r="D46" s="37"/>
      <c r="E46" s="37"/>
      <c r="F46" s="35"/>
      <c r="G46" s="35"/>
      <c r="H46" s="7"/>
      <c r="I46" s="4"/>
      <c r="J46" s="4"/>
      <c r="K46" s="4"/>
      <c r="L46" s="4"/>
      <c r="M46" s="4"/>
      <c r="N46" s="4"/>
      <c r="O46" s="4"/>
      <c r="P46" s="5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s="6" customFormat="1" ht="24" customHeight="1" x14ac:dyDescent="0.25">
      <c r="A47" s="13"/>
      <c r="B47" s="52" t="s">
        <v>27</v>
      </c>
      <c r="C47" s="52" t="s">
        <v>28</v>
      </c>
      <c r="D47" s="52" t="s">
        <v>65</v>
      </c>
      <c r="E47" s="52" t="s">
        <v>17</v>
      </c>
      <c r="F47" s="52" t="s">
        <v>18</v>
      </c>
      <c r="G47" s="52" t="s">
        <v>19</v>
      </c>
      <c r="H47" s="7"/>
      <c r="I47" s="4"/>
      <c r="J47" s="4"/>
      <c r="K47" s="7"/>
      <c r="L47" s="4"/>
      <c r="M47" s="4"/>
      <c r="N47" s="4"/>
      <c r="O47" s="4"/>
      <c r="P47" s="5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12"/>
      <c r="B48" s="71" t="s">
        <v>71</v>
      </c>
      <c r="C48" s="74" t="s">
        <v>72</v>
      </c>
      <c r="D48" s="75">
        <v>2</v>
      </c>
      <c r="E48" s="76" t="s">
        <v>109</v>
      </c>
      <c r="F48" s="77">
        <v>48000</v>
      </c>
      <c r="G48" s="60">
        <f>+D48*F48</f>
        <v>96000</v>
      </c>
      <c r="K48" s="2"/>
    </row>
    <row r="49" spans="1:255" ht="12.75" customHeight="1" x14ac:dyDescent="0.25">
      <c r="A49" s="12"/>
      <c r="B49" s="71" t="s">
        <v>105</v>
      </c>
      <c r="C49" s="74">
        <v>1</v>
      </c>
      <c r="D49" s="75" t="s">
        <v>73</v>
      </c>
      <c r="E49" s="76" t="s">
        <v>91</v>
      </c>
      <c r="F49" s="77">
        <v>130000</v>
      </c>
      <c r="G49" s="60">
        <f>+F49*C49</f>
        <v>130000</v>
      </c>
    </row>
    <row r="50" spans="1:255" ht="12.75" customHeight="1" x14ac:dyDescent="0.25">
      <c r="A50" s="12"/>
      <c r="B50" s="71" t="s">
        <v>30</v>
      </c>
      <c r="C50" s="74"/>
      <c r="D50" s="75"/>
      <c r="E50" s="76"/>
      <c r="F50" s="77" t="s">
        <v>57</v>
      </c>
      <c r="G50" s="60"/>
    </row>
    <row r="51" spans="1:255" ht="12.75" customHeight="1" x14ac:dyDescent="0.25">
      <c r="A51" s="12"/>
      <c r="B51" s="72" t="s">
        <v>106</v>
      </c>
      <c r="C51" s="74" t="s">
        <v>72</v>
      </c>
      <c r="D51" s="75">
        <v>100</v>
      </c>
      <c r="E51" s="76" t="s">
        <v>96</v>
      </c>
      <c r="F51" s="77">
        <v>1000</v>
      </c>
      <c r="G51" s="60">
        <f>+F51*D51</f>
        <v>100000</v>
      </c>
    </row>
    <row r="52" spans="1:255" ht="12.75" customHeight="1" x14ac:dyDescent="0.25">
      <c r="A52" s="12"/>
      <c r="B52" s="72" t="s">
        <v>107</v>
      </c>
      <c r="C52" s="74" t="s">
        <v>72</v>
      </c>
      <c r="D52" s="75">
        <v>100</v>
      </c>
      <c r="E52" s="58" t="s">
        <v>93</v>
      </c>
      <c r="F52" s="77">
        <v>1400</v>
      </c>
      <c r="G52" s="60">
        <f>+F52*D52</f>
        <v>140000</v>
      </c>
    </row>
    <row r="53" spans="1:255" ht="12.75" customHeight="1" x14ac:dyDescent="0.25">
      <c r="A53" s="12"/>
      <c r="B53" s="72" t="s">
        <v>108</v>
      </c>
      <c r="C53" s="74" t="s">
        <v>72</v>
      </c>
      <c r="D53" s="75">
        <v>100</v>
      </c>
      <c r="E53" s="76" t="s">
        <v>110</v>
      </c>
      <c r="F53" s="77">
        <v>1780</v>
      </c>
      <c r="G53" s="60">
        <f>+F53*D53</f>
        <v>178000</v>
      </c>
    </row>
    <row r="54" spans="1:255" ht="12.75" customHeight="1" x14ac:dyDescent="0.25">
      <c r="A54" s="12"/>
      <c r="B54" s="71" t="s">
        <v>74</v>
      </c>
      <c r="C54" s="74"/>
      <c r="D54" s="75"/>
      <c r="E54" s="76"/>
      <c r="F54" s="60" t="s">
        <v>57</v>
      </c>
      <c r="G54" s="60"/>
    </row>
    <row r="55" spans="1:255" ht="11.25" customHeight="1" x14ac:dyDescent="0.25">
      <c r="B55" s="72" t="s">
        <v>118</v>
      </c>
      <c r="C55" s="74" t="s">
        <v>72</v>
      </c>
      <c r="D55" s="75">
        <v>1</v>
      </c>
      <c r="E55" s="76" t="s">
        <v>111</v>
      </c>
      <c r="F55" s="77">
        <v>21900</v>
      </c>
      <c r="G55" s="60">
        <f>+F55*D55</f>
        <v>21900</v>
      </c>
    </row>
    <row r="56" spans="1:255" ht="11.25" customHeight="1" x14ac:dyDescent="0.25">
      <c r="B56" s="71" t="s">
        <v>75</v>
      </c>
      <c r="C56" s="74"/>
      <c r="D56" s="75"/>
      <c r="E56" s="76"/>
      <c r="F56" s="60" t="s">
        <v>57</v>
      </c>
      <c r="G56" s="60"/>
    </row>
    <row r="57" spans="1:255" ht="12.75" customHeight="1" x14ac:dyDescent="0.25">
      <c r="A57" s="12"/>
      <c r="B57" s="73" t="s">
        <v>31</v>
      </c>
      <c r="C57" s="74"/>
      <c r="D57" s="75"/>
      <c r="E57" s="76"/>
      <c r="F57" s="77" t="s">
        <v>57</v>
      </c>
      <c r="G57" s="60"/>
    </row>
    <row r="58" spans="1:255" ht="12.75" customHeight="1" x14ac:dyDescent="0.25">
      <c r="A58" s="12"/>
      <c r="B58" s="72" t="s">
        <v>119</v>
      </c>
      <c r="C58" s="74" t="s">
        <v>76</v>
      </c>
      <c r="D58" s="69">
        <v>0.8</v>
      </c>
      <c r="E58" s="76" t="s">
        <v>112</v>
      </c>
      <c r="F58" s="77">
        <v>47000</v>
      </c>
      <c r="G58" s="60">
        <f>+F58*D58</f>
        <v>37600</v>
      </c>
    </row>
    <row r="59" spans="1:255" ht="12.75" customHeight="1" x14ac:dyDescent="0.25">
      <c r="A59" s="12"/>
      <c r="B59" s="72" t="s">
        <v>120</v>
      </c>
      <c r="C59" s="74" t="s">
        <v>76</v>
      </c>
      <c r="D59" s="74">
        <v>1</v>
      </c>
      <c r="E59" s="76" t="s">
        <v>110</v>
      </c>
      <c r="F59" s="77">
        <v>98000</v>
      </c>
      <c r="G59" s="60">
        <f>+F59*D59</f>
        <v>98000</v>
      </c>
    </row>
    <row r="60" spans="1:255" s="6" customFormat="1" ht="12.75" customHeight="1" x14ac:dyDescent="0.25">
      <c r="A60" s="13"/>
      <c r="B60" s="55" t="s">
        <v>59</v>
      </c>
      <c r="C60" s="61"/>
      <c r="D60" s="61"/>
      <c r="E60" s="61"/>
      <c r="F60" s="62"/>
      <c r="G60" s="114">
        <f>SUM(G48:G59)</f>
        <v>801500</v>
      </c>
      <c r="H60" s="7"/>
      <c r="I60" s="4"/>
      <c r="J60" s="4"/>
      <c r="K60" s="4"/>
      <c r="L60" s="4"/>
      <c r="M60" s="4"/>
      <c r="N60" s="4"/>
      <c r="O60" s="4"/>
      <c r="P60" s="5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10" customFormat="1" ht="12.75" customHeight="1" x14ac:dyDescent="0.25">
      <c r="A61" s="15"/>
      <c r="B61" s="16"/>
      <c r="C61" s="17"/>
      <c r="D61" s="17"/>
      <c r="E61" s="17"/>
      <c r="F61" s="18"/>
      <c r="G61" s="38"/>
      <c r="H61" s="19"/>
      <c r="I61" s="8"/>
      <c r="J61" s="8"/>
      <c r="K61" s="8"/>
      <c r="L61" s="8"/>
      <c r="M61" s="8"/>
      <c r="N61" s="8"/>
      <c r="O61" s="8"/>
      <c r="P61" s="9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s="6" customFormat="1" ht="12" customHeight="1" x14ac:dyDescent="0.25">
      <c r="A62" s="13"/>
      <c r="B62" s="51" t="s">
        <v>32</v>
      </c>
      <c r="C62" s="37"/>
      <c r="D62" s="37"/>
      <c r="E62" s="37"/>
      <c r="F62" s="35"/>
      <c r="G62" s="35"/>
      <c r="H62" s="7"/>
      <c r="I62" s="4"/>
      <c r="J62" s="4"/>
      <c r="K62" s="4"/>
      <c r="L62" s="4"/>
      <c r="M62" s="4"/>
      <c r="N62" s="4"/>
      <c r="O62" s="4"/>
      <c r="P62" s="5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</row>
    <row r="63" spans="1:255" s="6" customFormat="1" ht="24" customHeight="1" x14ac:dyDescent="0.25">
      <c r="A63" s="13"/>
      <c r="B63" s="63" t="s">
        <v>33</v>
      </c>
      <c r="C63" s="52" t="s">
        <v>28</v>
      </c>
      <c r="D63" s="52" t="s">
        <v>29</v>
      </c>
      <c r="E63" s="63" t="s">
        <v>17</v>
      </c>
      <c r="F63" s="52" t="s">
        <v>18</v>
      </c>
      <c r="G63" s="63" t="s">
        <v>19</v>
      </c>
      <c r="H63" s="7"/>
      <c r="I63" s="4"/>
      <c r="J63" s="4"/>
      <c r="K63" s="4"/>
      <c r="L63" s="4"/>
      <c r="M63" s="4"/>
      <c r="N63" s="4"/>
      <c r="O63" s="4"/>
      <c r="P63" s="5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</row>
    <row r="64" spans="1:255" ht="12.75" customHeight="1" x14ac:dyDescent="0.25">
      <c r="A64" s="12"/>
      <c r="B64" s="72" t="s">
        <v>113</v>
      </c>
      <c r="C64" s="76" t="s">
        <v>77</v>
      </c>
      <c r="D64" s="75">
        <v>1819</v>
      </c>
      <c r="E64" s="76" t="s">
        <v>115</v>
      </c>
      <c r="F64" s="60">
        <v>130</v>
      </c>
      <c r="G64" s="60">
        <f>+F64*D64</f>
        <v>236470</v>
      </c>
    </row>
    <row r="65" spans="1:255" ht="12.75" customHeight="1" x14ac:dyDescent="0.25">
      <c r="A65" s="12"/>
      <c r="B65" s="72" t="s">
        <v>114</v>
      </c>
      <c r="C65" s="76" t="s">
        <v>15</v>
      </c>
      <c r="D65" s="75">
        <v>1</v>
      </c>
      <c r="E65" s="76" t="s">
        <v>116</v>
      </c>
      <c r="F65" s="77">
        <v>33515</v>
      </c>
      <c r="G65" s="60">
        <f>+F65*D65</f>
        <v>33515</v>
      </c>
    </row>
    <row r="66" spans="1:255" s="6" customFormat="1" ht="13.5" customHeight="1" x14ac:dyDescent="0.25">
      <c r="A66" s="13"/>
      <c r="B66" s="55" t="s">
        <v>34</v>
      </c>
      <c r="C66" s="61"/>
      <c r="D66" s="61"/>
      <c r="E66" s="61"/>
      <c r="F66" s="62"/>
      <c r="G66" s="114">
        <f>SUM(G64:G65)</f>
        <v>269985</v>
      </c>
      <c r="H66" s="7"/>
      <c r="I66" s="4"/>
      <c r="J66" s="4"/>
      <c r="K66" s="4"/>
      <c r="L66" s="4"/>
      <c r="M66" s="4"/>
      <c r="N66" s="4"/>
      <c r="O66" s="4"/>
      <c r="P66" s="5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</row>
    <row r="67" spans="1:255" s="6" customFormat="1" ht="12" customHeight="1" x14ac:dyDescent="0.25">
      <c r="A67" s="13"/>
      <c r="B67" s="30"/>
      <c r="C67" s="30"/>
      <c r="D67" s="30"/>
      <c r="E67" s="30"/>
      <c r="F67" s="36"/>
      <c r="G67" s="36"/>
      <c r="H67" s="7"/>
      <c r="I67" s="4"/>
      <c r="J67" s="4"/>
      <c r="K67" s="4"/>
      <c r="L67" s="4"/>
      <c r="M67" s="4"/>
      <c r="N67" s="4"/>
      <c r="O67" s="4"/>
      <c r="P67" s="5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</row>
    <row r="68" spans="1:255" s="6" customFormat="1" ht="12" customHeight="1" x14ac:dyDescent="0.25">
      <c r="A68" s="13"/>
      <c r="B68" s="78" t="s">
        <v>35</v>
      </c>
      <c r="C68" s="79"/>
      <c r="D68" s="79"/>
      <c r="E68" s="79"/>
      <c r="F68" s="79"/>
      <c r="G68" s="110">
        <f>G29+G34+G44+G60+G66</f>
        <v>6401485</v>
      </c>
      <c r="H68" s="7"/>
      <c r="I68" s="4"/>
      <c r="J68" s="4"/>
      <c r="K68" s="4"/>
      <c r="L68" s="4"/>
      <c r="M68" s="4"/>
      <c r="N68" s="4"/>
      <c r="O68" s="4"/>
      <c r="P68" s="5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pans="1:255" s="6" customFormat="1" ht="12" customHeight="1" x14ac:dyDescent="0.25">
      <c r="A69" s="13"/>
      <c r="B69" s="80" t="s">
        <v>36</v>
      </c>
      <c r="C69" s="22"/>
      <c r="D69" s="22"/>
      <c r="E69" s="22"/>
      <c r="F69" s="22"/>
      <c r="G69" s="111">
        <f>G68*0.05</f>
        <v>320074.25</v>
      </c>
      <c r="H69" s="7"/>
      <c r="I69" s="4"/>
      <c r="J69" s="4"/>
      <c r="K69" s="4"/>
      <c r="L69" s="4"/>
      <c r="M69" s="4"/>
      <c r="N69" s="4"/>
      <c r="O69" s="4"/>
      <c r="P69" s="5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</row>
    <row r="70" spans="1:255" s="6" customFormat="1" ht="12" customHeight="1" x14ac:dyDescent="0.25">
      <c r="A70" s="13"/>
      <c r="B70" s="81" t="s">
        <v>37</v>
      </c>
      <c r="C70" s="21"/>
      <c r="D70" s="21"/>
      <c r="E70" s="21"/>
      <c r="F70" s="21"/>
      <c r="G70" s="112">
        <f>G69+G68</f>
        <v>6721559.25</v>
      </c>
      <c r="H70" s="7"/>
      <c r="I70" s="4"/>
      <c r="J70" s="4"/>
      <c r="K70" s="4"/>
      <c r="L70" s="4"/>
      <c r="M70" s="4"/>
      <c r="N70" s="4"/>
      <c r="O70" s="4"/>
      <c r="P70" s="5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6" customFormat="1" ht="12" customHeight="1" x14ac:dyDescent="0.25">
      <c r="A71" s="13"/>
      <c r="B71" s="80" t="s">
        <v>38</v>
      </c>
      <c r="C71" s="22"/>
      <c r="D71" s="22"/>
      <c r="E71" s="22"/>
      <c r="F71" s="22"/>
      <c r="G71" s="111">
        <f>G12</f>
        <v>13920000</v>
      </c>
      <c r="H71" s="7"/>
      <c r="I71" s="4"/>
      <c r="J71" s="4"/>
      <c r="K71" s="4"/>
      <c r="L71" s="4"/>
      <c r="M71" s="4"/>
      <c r="N71" s="4"/>
      <c r="O71" s="4"/>
      <c r="P71" s="5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6" customFormat="1" ht="12" customHeight="1" x14ac:dyDescent="0.25">
      <c r="A72" s="13"/>
      <c r="B72" s="82" t="s">
        <v>39</v>
      </c>
      <c r="C72" s="83"/>
      <c r="D72" s="83"/>
      <c r="E72" s="83"/>
      <c r="F72" s="83"/>
      <c r="G72" s="113">
        <f>G71-G70</f>
        <v>7198440.75</v>
      </c>
      <c r="H72" s="7"/>
      <c r="I72" s="4"/>
      <c r="J72" s="4"/>
      <c r="K72" s="4"/>
      <c r="L72" s="4"/>
      <c r="M72" s="4"/>
      <c r="N72" s="4"/>
      <c r="O72" s="4"/>
      <c r="P72" s="5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ht="12" customHeight="1" x14ac:dyDescent="0.25">
      <c r="A73" s="12"/>
      <c r="B73" s="24" t="s">
        <v>82</v>
      </c>
      <c r="C73" s="23"/>
      <c r="D73" s="23"/>
      <c r="E73" s="23"/>
      <c r="F73" s="23"/>
      <c r="G73" s="39"/>
    </row>
    <row r="74" spans="1:255" ht="12" customHeight="1" thickBot="1" x14ac:dyDescent="0.3">
      <c r="A74" s="12"/>
      <c r="B74" s="26"/>
      <c r="C74" s="23"/>
      <c r="D74" s="23"/>
      <c r="E74" s="23"/>
      <c r="F74" s="23"/>
      <c r="G74" s="39"/>
    </row>
    <row r="75" spans="1:255" ht="12" customHeight="1" x14ac:dyDescent="0.25">
      <c r="A75" s="12"/>
      <c r="B75" s="86" t="s">
        <v>79</v>
      </c>
      <c r="C75" s="87"/>
      <c r="D75" s="87"/>
      <c r="E75" s="87"/>
      <c r="F75" s="88"/>
      <c r="G75" s="39"/>
    </row>
    <row r="76" spans="1:255" ht="12" customHeight="1" x14ac:dyDescent="0.25">
      <c r="A76" s="12"/>
      <c r="B76" s="89" t="s">
        <v>40</v>
      </c>
      <c r="C76" s="25"/>
      <c r="D76" s="25"/>
      <c r="E76" s="25"/>
      <c r="F76" s="90"/>
      <c r="G76" s="39"/>
    </row>
    <row r="77" spans="1:255" ht="12" customHeight="1" x14ac:dyDescent="0.25">
      <c r="A77" s="12"/>
      <c r="B77" s="89" t="s">
        <v>41</v>
      </c>
      <c r="C77" s="25"/>
      <c r="D77" s="25"/>
      <c r="E77" s="25"/>
      <c r="F77" s="90"/>
      <c r="G77" s="39"/>
    </row>
    <row r="78" spans="1:255" ht="12" customHeight="1" x14ac:dyDescent="0.25">
      <c r="A78" s="12"/>
      <c r="B78" s="89" t="s">
        <v>42</v>
      </c>
      <c r="C78" s="25"/>
      <c r="D78" s="25"/>
      <c r="E78" s="25"/>
      <c r="F78" s="90"/>
      <c r="G78" s="39"/>
    </row>
    <row r="79" spans="1:255" ht="12" customHeight="1" x14ac:dyDescent="0.25">
      <c r="A79" s="12"/>
      <c r="B79" s="89" t="s">
        <v>43</v>
      </c>
      <c r="C79" s="25"/>
      <c r="D79" s="25"/>
      <c r="E79" s="25"/>
      <c r="F79" s="90"/>
      <c r="G79" s="39"/>
    </row>
    <row r="80" spans="1:255" ht="12" customHeight="1" x14ac:dyDescent="0.25">
      <c r="A80" s="12"/>
      <c r="B80" s="89" t="s">
        <v>44</v>
      </c>
      <c r="C80" s="25"/>
      <c r="D80" s="25"/>
      <c r="E80" s="25"/>
      <c r="F80" s="90"/>
      <c r="G80" s="39"/>
    </row>
    <row r="81" spans="1:7" ht="12" customHeight="1" thickBot="1" x14ac:dyDescent="0.3">
      <c r="A81" s="12"/>
      <c r="B81" s="91" t="s">
        <v>45</v>
      </c>
      <c r="C81" s="92"/>
      <c r="D81" s="92"/>
      <c r="E81" s="92"/>
      <c r="F81" s="93"/>
      <c r="G81" s="39"/>
    </row>
    <row r="82" spans="1:7" ht="12" customHeight="1" x14ac:dyDescent="0.25">
      <c r="A82" s="12"/>
      <c r="B82" s="26"/>
      <c r="C82" s="25"/>
      <c r="D82" s="25"/>
      <c r="E82" s="25"/>
      <c r="F82" s="25"/>
      <c r="G82" s="39"/>
    </row>
    <row r="83" spans="1:7" ht="12" customHeight="1" x14ac:dyDescent="0.25">
      <c r="A83" s="12"/>
      <c r="B83" s="115" t="s">
        <v>46</v>
      </c>
      <c r="C83" s="116"/>
      <c r="D83" s="94"/>
      <c r="E83" s="27"/>
      <c r="F83" s="27"/>
      <c r="G83" s="39"/>
    </row>
    <row r="84" spans="1:7" ht="12" customHeight="1" x14ac:dyDescent="0.25">
      <c r="A84" s="12"/>
      <c r="B84" s="95" t="s">
        <v>33</v>
      </c>
      <c r="C84" s="96" t="s">
        <v>47</v>
      </c>
      <c r="D84" s="97" t="s">
        <v>48</v>
      </c>
      <c r="E84" s="27"/>
      <c r="F84" s="27"/>
      <c r="G84" s="39"/>
    </row>
    <row r="85" spans="1:7" ht="12" customHeight="1" x14ac:dyDescent="0.25">
      <c r="A85" s="12"/>
      <c r="B85" s="98" t="s">
        <v>49</v>
      </c>
      <c r="C85" s="99">
        <f>G29</f>
        <v>5040000</v>
      </c>
      <c r="D85" s="100">
        <f>(C85/C91)</f>
        <v>0.74982601693200879</v>
      </c>
      <c r="E85" s="27"/>
      <c r="F85" s="27"/>
      <c r="G85" s="39"/>
    </row>
    <row r="86" spans="1:7" ht="12" customHeight="1" x14ac:dyDescent="0.25">
      <c r="A86" s="12"/>
      <c r="B86" s="98" t="s">
        <v>50</v>
      </c>
      <c r="C86" s="101">
        <f>G34</f>
        <v>0</v>
      </c>
      <c r="D86" s="100">
        <v>0</v>
      </c>
      <c r="E86" s="27"/>
      <c r="F86" s="27"/>
      <c r="G86" s="39"/>
    </row>
    <row r="87" spans="1:7" ht="12" customHeight="1" x14ac:dyDescent="0.25">
      <c r="A87" s="12"/>
      <c r="B87" s="98" t="s">
        <v>51</v>
      </c>
      <c r="C87" s="102">
        <f>G44</f>
        <v>290000</v>
      </c>
      <c r="D87" s="100">
        <f>(C87/C91)</f>
        <v>4.3144750974262409E-2</v>
      </c>
      <c r="E87" s="27"/>
      <c r="F87" s="27"/>
      <c r="G87" s="39"/>
    </row>
    <row r="88" spans="1:7" ht="12" customHeight="1" x14ac:dyDescent="0.25">
      <c r="A88" s="12"/>
      <c r="B88" s="98" t="s">
        <v>27</v>
      </c>
      <c r="C88" s="102">
        <f>G60</f>
        <v>801500</v>
      </c>
      <c r="D88" s="100">
        <f>(C88/C91)</f>
        <v>0.11924316519265972</v>
      </c>
      <c r="E88" s="27"/>
      <c r="F88" s="27"/>
      <c r="G88" s="39"/>
    </row>
    <row r="89" spans="1:7" ht="12" customHeight="1" x14ac:dyDescent="0.25">
      <c r="A89" s="12"/>
      <c r="B89" s="98" t="s">
        <v>52</v>
      </c>
      <c r="C89" s="103">
        <f>G66</f>
        <v>269985</v>
      </c>
      <c r="D89" s="100">
        <f>(C89/C91)</f>
        <v>4.0167019282021502E-2</v>
      </c>
      <c r="E89" s="28"/>
      <c r="F89" s="28"/>
      <c r="G89" s="39"/>
    </row>
    <row r="90" spans="1:7" ht="12" customHeight="1" x14ac:dyDescent="0.25">
      <c r="A90" s="12"/>
      <c r="B90" s="98" t="s">
        <v>53</v>
      </c>
      <c r="C90" s="103">
        <f>G69</f>
        <v>320074.25</v>
      </c>
      <c r="D90" s="100">
        <f>(C90/C91)</f>
        <v>4.7619047619047616E-2</v>
      </c>
      <c r="E90" s="28"/>
      <c r="F90" s="28"/>
      <c r="G90" s="39"/>
    </row>
    <row r="91" spans="1:7" ht="12" customHeight="1" x14ac:dyDescent="0.25">
      <c r="A91" s="12"/>
      <c r="B91" s="95" t="s">
        <v>54</v>
      </c>
      <c r="C91" s="104">
        <f>SUM(C85:C90)</f>
        <v>6721559.25</v>
      </c>
      <c r="D91" s="105">
        <f>SUM(D85:D90)</f>
        <v>1</v>
      </c>
      <c r="E91" s="28"/>
      <c r="F91" s="28"/>
      <c r="G91" s="39"/>
    </row>
    <row r="92" spans="1:7" ht="12" customHeight="1" x14ac:dyDescent="0.25">
      <c r="A92" s="12"/>
      <c r="B92" s="26"/>
      <c r="C92" s="23"/>
      <c r="D92" s="23"/>
      <c r="E92" s="23"/>
      <c r="F92" s="23"/>
      <c r="G92" s="39"/>
    </row>
    <row r="93" spans="1:7" ht="12" customHeight="1" x14ac:dyDescent="0.25">
      <c r="A93" s="12"/>
      <c r="B93" s="23"/>
      <c r="C93" s="23"/>
      <c r="D93" s="23"/>
      <c r="E93" s="23"/>
      <c r="F93" s="23"/>
      <c r="G93" s="39"/>
    </row>
    <row r="94" spans="1:7" ht="12" customHeight="1" x14ac:dyDescent="0.25">
      <c r="A94" s="12"/>
      <c r="B94" s="106"/>
      <c r="C94" s="107" t="s">
        <v>60</v>
      </c>
      <c r="D94" s="106"/>
      <c r="E94" s="106"/>
      <c r="F94" s="28"/>
      <c r="G94" s="39"/>
    </row>
    <row r="95" spans="1:7" ht="12" customHeight="1" x14ac:dyDescent="0.25">
      <c r="A95" s="12"/>
      <c r="B95" s="95" t="s">
        <v>61</v>
      </c>
      <c r="C95" s="108">
        <v>16400</v>
      </c>
      <c r="D95" s="108">
        <v>17400</v>
      </c>
      <c r="E95" s="108">
        <v>18400</v>
      </c>
      <c r="F95" s="29"/>
      <c r="G95" s="40"/>
    </row>
    <row r="96" spans="1:7" ht="12" customHeight="1" x14ac:dyDescent="0.25">
      <c r="A96" s="12"/>
      <c r="B96" s="95" t="s">
        <v>62</v>
      </c>
      <c r="C96" s="108">
        <f>G70/C95</f>
        <v>409.85117378048778</v>
      </c>
      <c r="D96" s="108">
        <f>(G70/D95)</f>
        <v>386.29650862068968</v>
      </c>
      <c r="E96" s="108">
        <f>(G70/E95)</f>
        <v>365.30213315217389</v>
      </c>
      <c r="F96" s="29"/>
      <c r="G96" s="40"/>
    </row>
    <row r="97" spans="1:7" ht="12" customHeight="1" x14ac:dyDescent="0.25">
      <c r="A97" s="12"/>
      <c r="B97" s="24" t="s">
        <v>55</v>
      </c>
      <c r="C97" s="25"/>
      <c r="D97" s="25"/>
      <c r="E97" s="25"/>
      <c r="F97" s="25"/>
      <c r="G97" s="14"/>
    </row>
    <row r="98" spans="1:7" ht="12" customHeight="1" x14ac:dyDescent="0.25">
      <c r="B98" s="84"/>
      <c r="C98" s="84"/>
      <c r="D98" s="84"/>
      <c r="E98" s="84"/>
      <c r="F98" s="84"/>
      <c r="G98" s="41"/>
    </row>
    <row r="99" spans="1:7" ht="12" customHeight="1" x14ac:dyDescent="0.25">
      <c r="B99" s="84"/>
      <c r="C99" s="84"/>
      <c r="D99" s="84"/>
      <c r="E99" s="84"/>
      <c r="F99" s="84"/>
      <c r="G99" s="41"/>
    </row>
    <row r="100" spans="1:7" ht="11.25" customHeight="1" x14ac:dyDescent="0.25">
      <c r="B100" s="85"/>
      <c r="C100" s="85"/>
      <c r="D100" s="85"/>
      <c r="E100" s="85"/>
      <c r="F100" s="85"/>
      <c r="G100" s="20"/>
    </row>
    <row r="101" spans="1:7" ht="11.25" customHeight="1" x14ac:dyDescent="0.25">
      <c r="B101" s="85"/>
      <c r="C101" s="85"/>
      <c r="D101" s="85"/>
      <c r="E101" s="85"/>
      <c r="F101" s="85"/>
      <c r="G101" s="20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2023-02-10T18:14:04Z</cp:lastPrinted>
  <dcterms:created xsi:type="dcterms:W3CDTF">2020-11-27T12:49:26Z</dcterms:created>
  <dcterms:modified xsi:type="dcterms:W3CDTF">2023-03-17T14:22:53Z</dcterms:modified>
</cp:coreProperties>
</file>