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xr:revisionPtr revIDLastSave="0" documentId="11_BA41135A3D51C7FEBA8B61599D01D3C0F11061BA" xr6:coauthVersionLast="47" xr6:coauthVersionMax="47" xr10:uidLastSave="{00000000-0000-0000-0000-000000000000}"/>
  <bookViews>
    <workbookView xWindow="0" yWindow="0" windowWidth="15360" windowHeight="7755" xr2:uid="{00000000-000D-0000-FFFF-FFFF00000000}"/>
  </bookViews>
  <sheets>
    <sheet name="ACELGA" sheetId="1" r:id="rId1"/>
  </sheets>
  <calcPr calcId="152511"/>
</workbook>
</file>

<file path=xl/calcChain.xml><?xml version="1.0" encoding="utf-8"?>
<calcChain xmlns="http://schemas.openxmlformats.org/spreadsheetml/2006/main">
  <c r="G38" i="1" l="1"/>
  <c r="G39" i="1"/>
  <c r="G40" i="1"/>
  <c r="G41" i="1"/>
  <c r="G62" i="1" l="1"/>
  <c r="G37" i="1" l="1"/>
  <c r="G42" i="1" s="1"/>
  <c r="G57" i="1" l="1"/>
  <c r="G55" i="1"/>
  <c r="G53" i="1"/>
  <c r="G51" i="1"/>
  <c r="G50" i="1"/>
  <c r="G49" i="1"/>
  <c r="G47" i="1"/>
  <c r="G27" i="1"/>
  <c r="G26" i="1"/>
  <c r="G25" i="1"/>
  <c r="G24" i="1"/>
  <c r="G23" i="1"/>
  <c r="G22" i="1"/>
  <c r="G21" i="1"/>
  <c r="G63" i="1"/>
  <c r="G64" i="1" s="1"/>
  <c r="C87" i="1" s="1"/>
  <c r="G33" i="1"/>
  <c r="C84" i="1" s="1"/>
  <c r="G12" i="1"/>
  <c r="G69" i="1" s="1"/>
  <c r="G28" i="1" l="1"/>
  <c r="C83" i="1"/>
  <c r="G58" i="1"/>
  <c r="C86" i="1" s="1"/>
  <c r="G66" i="1" l="1"/>
  <c r="G67" i="1" s="1"/>
  <c r="C85" i="1"/>
  <c r="G68" i="1" l="1"/>
  <c r="C88" i="1"/>
  <c r="E94" i="1" l="1"/>
  <c r="G70" i="1"/>
  <c r="C94" i="1"/>
  <c r="D94" i="1"/>
  <c r="C89" i="1"/>
  <c r="D83" i="1" l="1"/>
  <c r="D86" i="1"/>
  <c r="D87" i="1"/>
  <c r="D85" i="1"/>
  <c r="D88" i="1"/>
  <c r="D89" i="1" l="1"/>
</calcChain>
</file>

<file path=xl/sharedStrings.xml><?xml version="1.0" encoding="utf-8"?>
<sst xmlns="http://schemas.openxmlformats.org/spreadsheetml/2006/main" count="160" uniqueCount="116">
  <si>
    <t>RUBRO O CULTIVO</t>
  </si>
  <si>
    <t>ACELGA</t>
  </si>
  <si>
    <t>RENDIMIENTO (ATADOS POR HAS</t>
  </si>
  <si>
    <t xml:space="preserve">VARIEDAD </t>
  </si>
  <si>
    <t>AMPUS</t>
  </si>
  <si>
    <t>FECHA ESTIMADA  PRECIO VENTA</t>
  </si>
  <si>
    <t>MARZO 2024</t>
  </si>
  <si>
    <t>NIVEL TECNOLÓGICO</t>
  </si>
  <si>
    <t>Medio</t>
  </si>
  <si>
    <t>PRECIO ESPERADO ($/Atado)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</si>
  <si>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</si>
  <si>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</si>
  <si>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</si>
  <si>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</si>
  <si>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</si>
  <si>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</si>
  <si>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</si>
  <si>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</si>
  <si>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</si>
  <si>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PRODUCCION</t>
  </si>
  <si>
    <t>AÑO 2023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</si>
  <si>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</si>
  <si>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</si>
  <si>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</si>
  <si>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</si>
  <si>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</si>
  <si>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</si>
  <si>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</si>
  <si>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</si>
  <si>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</si>
  <si>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</si>
  <si>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</si>
  <si>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</si>
  <si>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</si>
  <si>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Enero-Agosto</t>
  </si>
  <si>
    <t>Transplante</t>
  </si>
  <si>
    <t>Febrero</t>
  </si>
  <si>
    <t>Limpia manual</t>
  </si>
  <si>
    <t>Marzo-Mayo</t>
  </si>
  <si>
    <t>Acarreo Insumos</t>
  </si>
  <si>
    <t>Febrero-agosto</t>
  </si>
  <si>
    <t>Aplicación Fertilizante</t>
  </si>
  <si>
    <t>Febrero-junio</t>
  </si>
  <si>
    <t>Febrero-mayo</t>
  </si>
  <si>
    <t>Aplicación agroquímicos</t>
  </si>
  <si>
    <t>Subtotal Jornadas Hombre</t>
  </si>
  <si>
    <t>JORNADAS ANIMAL</t>
  </si>
  <si>
    <t>Subtotal Jornadas Animal</t>
  </si>
  <si>
    <t>MAQUINARIA</t>
  </si>
  <si>
    <t>Aradura</t>
  </si>
  <si>
    <t>JM</t>
  </si>
  <si>
    <t>Enero</t>
  </si>
  <si>
    <t>Rastrajes (2)</t>
  </si>
  <si>
    <t>Enero-febrero</t>
  </si>
  <si>
    <t>Melgadura</t>
  </si>
  <si>
    <t>Aplicación pesticidas</t>
  </si>
  <si>
    <t>Febrero-Agosto</t>
  </si>
  <si>
    <t>Acarreo de insumos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</si>
  <si>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</si>
  <si>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</si>
  <si>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</si>
  <si>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</si>
  <si>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</si>
  <si>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</si>
  <si>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</si>
  <si>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unidades</t>
  </si>
  <si>
    <t>FERTILIZANTES</t>
  </si>
  <si>
    <t>Urea</t>
  </si>
  <si>
    <t>Kg</t>
  </si>
  <si>
    <t>Superfosfato triple</t>
  </si>
  <si>
    <t>Salitre potasico</t>
  </si>
  <si>
    <t>Marzo-julio</t>
  </si>
  <si>
    <t>FUNGICIDA</t>
  </si>
  <si>
    <t>Polyben 50 WP</t>
  </si>
  <si>
    <t>Lt</t>
  </si>
  <si>
    <t>Mayo-julio</t>
  </si>
  <si>
    <t xml:space="preserve">INSECTICIDA </t>
  </si>
  <si>
    <t>Karate zeon</t>
  </si>
  <si>
    <t>Febrero-julio</t>
  </si>
  <si>
    <t>OTROS</t>
  </si>
  <si>
    <t>Analisis de suelo (completo)</t>
  </si>
  <si>
    <t>Noviembre</t>
  </si>
  <si>
    <t>Subtotal Insumos</t>
  </si>
  <si>
    <t>Item</t>
  </si>
  <si>
    <t>Cosecha</t>
  </si>
  <si>
    <t>paquetes</t>
  </si>
  <si>
    <t>Abril-Agosto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</si>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</sst>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Helvetica Neue"/>
      <family val="2"/>
      <scheme val="minor"/>
    </font>
    <font>
      <b/>
      <sz val="9"/>
      <name val="Helvetica Neue"/>
      <scheme val="minor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3" fontId="16" fillId="0" borderId="55" xfId="0" applyNumberFormat="1" applyFont="1" applyBorder="1" applyAlignment="1">
      <alignment horizontal="right"/>
    </xf>
    <xf numFmtId="3" fontId="16" fillId="0" borderId="55" xfId="0" applyNumberFormat="1" applyFont="1" applyBorder="1" applyAlignment="1">
      <alignment horizontal="center"/>
    </xf>
    <xf numFmtId="3" fontId="16" fillId="0" borderId="55" xfId="0" applyNumberFormat="1" applyFont="1" applyFill="1" applyBorder="1"/>
    <xf numFmtId="3" fontId="17" fillId="0" borderId="55" xfId="0" applyNumberFormat="1" applyFont="1" applyBorder="1" applyAlignment="1">
      <alignment horizontal="left"/>
    </xf>
    <xf numFmtId="3" fontId="17" fillId="0" borderId="55" xfId="0" applyNumberFormat="1" applyFont="1" applyBorder="1" applyAlignment="1">
      <alignment horizont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left" vertical="center" wrapText="1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3" fontId="19" fillId="0" borderId="55" xfId="1" applyNumberFormat="1" applyFont="1" applyBorder="1" applyAlignment="1">
      <alignment horizontal="right"/>
    </xf>
    <xf numFmtId="3" fontId="20" fillId="0" borderId="55" xfId="0" applyNumberFormat="1" applyFont="1" applyBorder="1"/>
    <xf numFmtId="3" fontId="16" fillId="10" borderId="55" xfId="0" applyNumberFormat="1" applyFont="1" applyFill="1" applyBorder="1" applyAlignment="1">
      <alignment horizontal="right"/>
    </xf>
    <xf numFmtId="3" fontId="16" fillId="0" borderId="55" xfId="0" applyNumberFormat="1" applyFont="1" applyBorder="1" applyAlignment="1">
      <alignment wrapText="1"/>
    </xf>
    <xf numFmtId="165" fontId="17" fillId="0" borderId="55" xfId="0" applyNumberFormat="1" applyFont="1" applyBorder="1" applyAlignment="1">
      <alignment horizontal="center"/>
    </xf>
    <xf numFmtId="3" fontId="20" fillId="0" borderId="55" xfId="0" applyNumberFormat="1" applyFont="1" applyBorder="1" applyAlignment="1">
      <alignment wrapText="1"/>
    </xf>
    <xf numFmtId="3" fontId="21" fillId="0" borderId="55" xfId="0" applyNumberFormat="1" applyFont="1" applyBorder="1"/>
    <xf numFmtId="49" fontId="4" fillId="2" borderId="6" xfId="0" applyNumberFormat="1" applyFont="1" applyFill="1" applyBorder="1" applyAlignment="1">
      <alignment horizontal="right" vertical="center" wrapText="1"/>
    </xf>
    <xf numFmtId="3" fontId="2" fillId="0" borderId="21" xfId="1" applyNumberFormat="1" applyFont="1" applyAlignment="1">
      <alignment horizontal="right"/>
    </xf>
    <xf numFmtId="4" fontId="2" fillId="0" borderId="21" xfId="1" applyNumberFormat="1" applyFont="1" applyAlignment="1">
      <alignment horizontal="right"/>
    </xf>
    <xf numFmtId="168" fontId="2" fillId="0" borderId="55" xfId="1" applyNumberFormat="1" applyFont="1" applyBorder="1" applyAlignment="1">
      <alignment horizontal="center"/>
    </xf>
    <xf numFmtId="0" fontId="2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3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vertical="center"/>
    </xf>
    <xf numFmtId="49" fontId="23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600075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X96"/>
  <sheetViews>
    <sheetView showGridLines="0" tabSelected="1" zoomScale="150" zoomScaleNormal="150" workbookViewId="0">
      <selection activeCell="E90" sqref="E90"/>
    </sheetView>
  </sheetViews>
  <sheetFormatPr defaultColWidth="10.85546875" defaultRowHeight="11.25" customHeight="1"/>
  <cols>
    <col min="1" max="1" width="4.42578125" style="1" customWidth="1"/>
    <col min="2" max="2" width="20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15000</v>
      </c>
    </row>
    <row r="10" spans="1:7" ht="26.25" customHeight="1">
      <c r="A10" s="5"/>
      <c r="B10" s="10" t="s">
        <v>3</v>
      </c>
      <c r="C10" s="120" t="s">
        <v>4</v>
      </c>
      <c r="D10" s="11"/>
      <c r="E10" s="160" t="s">
        <v>5</v>
      </c>
      <c r="F10" s="161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60" t="s">
        <v>9</v>
      </c>
      <c r="F11" s="161"/>
      <c r="G11" s="13">
        <v>300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4500000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60" t="s">
        <v>15</v>
      </c>
      <c r="F13" s="161"/>
      <c r="G13" s="12" t="s">
        <v>16</v>
      </c>
    </row>
    <row r="14" spans="1:7" ht="13.5" customHeight="1">
      <c r="A14" s="5"/>
      <c r="B14" s="10" t="s">
        <v>17</v>
      </c>
      <c r="C14" s="12" t="s">
        <v>18</v>
      </c>
      <c r="D14" s="11"/>
      <c r="E14" s="160" t="s">
        <v>19</v>
      </c>
      <c r="F14" s="161"/>
      <c r="G14" s="12" t="s">
        <v>20</v>
      </c>
    </row>
    <row r="15" spans="1:7" ht="25.5" customHeight="1">
      <c r="A15" s="5"/>
      <c r="B15" s="10" t="s">
        <v>21</v>
      </c>
      <c r="C15" s="18">
        <v>44932</v>
      </c>
      <c r="D15" s="11"/>
      <c r="E15" s="166" t="s">
        <v>22</v>
      </c>
      <c r="F15" s="167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14" ht="12" customHeight="1">
      <c r="A17" s="24"/>
      <c r="B17" s="164" t="s">
        <v>24</v>
      </c>
      <c r="C17" s="165"/>
      <c r="D17" s="165"/>
      <c r="E17" s="165"/>
      <c r="F17" s="165"/>
      <c r="G17" s="165"/>
    </row>
    <row r="18" spans="1:14" ht="12" customHeight="1">
      <c r="A18" s="2"/>
      <c r="B18" s="25"/>
      <c r="C18" s="26"/>
      <c r="D18" s="26"/>
      <c r="E18" s="26"/>
      <c r="F18" s="27"/>
      <c r="G18" s="27"/>
    </row>
    <row r="19" spans="1:14" ht="12" customHeight="1">
      <c r="A19" s="5"/>
      <c r="B19" s="28" t="s">
        <v>25</v>
      </c>
      <c r="C19" s="29"/>
      <c r="D19" s="30"/>
      <c r="E19" s="30"/>
      <c r="F19" s="30"/>
      <c r="G19" s="30"/>
    </row>
    <row r="20" spans="1:14" ht="24" customHeight="1">
      <c r="A20" s="24"/>
      <c r="B20" s="106" t="s">
        <v>26</v>
      </c>
      <c r="C20" s="106" t="s">
        <v>27</v>
      </c>
      <c r="D20" s="106" t="s">
        <v>28</v>
      </c>
      <c r="E20" s="106" t="s">
        <v>29</v>
      </c>
      <c r="F20" s="106" t="s">
        <v>30</v>
      </c>
      <c r="G20" s="106" t="s">
        <v>31</v>
      </c>
    </row>
    <row r="21" spans="1:14" ht="27" customHeight="1">
      <c r="A21" s="62"/>
      <c r="B21" s="109" t="s">
        <v>32</v>
      </c>
      <c r="C21" s="101" t="s">
        <v>33</v>
      </c>
      <c r="D21" s="102">
        <v>8</v>
      </c>
      <c r="E21" s="102" t="s">
        <v>34</v>
      </c>
      <c r="F21" s="100">
        <v>20000</v>
      </c>
      <c r="G21" s="101">
        <f>D21*F21</f>
        <v>160000</v>
      </c>
    </row>
    <row r="22" spans="1:14" ht="12.75" customHeight="1">
      <c r="A22" s="62"/>
      <c r="B22" s="109" t="s">
        <v>35</v>
      </c>
      <c r="C22" s="101" t="s">
        <v>33</v>
      </c>
      <c r="D22" s="102">
        <v>7</v>
      </c>
      <c r="E22" s="102" t="s">
        <v>36</v>
      </c>
      <c r="F22" s="100">
        <v>20000</v>
      </c>
      <c r="G22" s="101">
        <f t="shared" ref="G22:G27" si="0">D22*F22</f>
        <v>140000</v>
      </c>
    </row>
    <row r="23" spans="1:14" ht="12.75" customHeight="1">
      <c r="A23" s="62"/>
      <c r="B23" s="109" t="s">
        <v>37</v>
      </c>
      <c r="C23" s="101" t="s">
        <v>33</v>
      </c>
      <c r="D23" s="102">
        <v>8</v>
      </c>
      <c r="E23" s="102" t="s">
        <v>38</v>
      </c>
      <c r="F23" s="100">
        <v>20000</v>
      </c>
      <c r="G23" s="101">
        <f t="shared" si="0"/>
        <v>160000</v>
      </c>
    </row>
    <row r="24" spans="1:14" ht="12.75" customHeight="1">
      <c r="A24" s="62"/>
      <c r="B24" s="103" t="s">
        <v>39</v>
      </c>
      <c r="C24" s="101" t="s">
        <v>33</v>
      </c>
      <c r="D24" s="102">
        <v>2</v>
      </c>
      <c r="E24" s="102" t="s">
        <v>40</v>
      </c>
      <c r="F24" s="100">
        <v>20000</v>
      </c>
      <c r="G24" s="101">
        <f t="shared" si="0"/>
        <v>40000</v>
      </c>
    </row>
    <row r="25" spans="1:14" ht="12.75" customHeight="1">
      <c r="A25" s="62"/>
      <c r="B25" s="104" t="s">
        <v>41</v>
      </c>
      <c r="C25" s="101" t="s">
        <v>33</v>
      </c>
      <c r="D25" s="102">
        <v>2</v>
      </c>
      <c r="E25" s="102" t="s">
        <v>42</v>
      </c>
      <c r="F25" s="100">
        <v>20000</v>
      </c>
      <c r="G25" s="101">
        <f t="shared" si="0"/>
        <v>40000</v>
      </c>
    </row>
    <row r="26" spans="1:14" ht="12.75" customHeight="1">
      <c r="A26" s="24"/>
      <c r="B26" s="104" t="s">
        <v>37</v>
      </c>
      <c r="C26" s="101" t="s">
        <v>33</v>
      </c>
      <c r="D26" s="105">
        <v>5</v>
      </c>
      <c r="E26" s="102" t="s">
        <v>43</v>
      </c>
      <c r="F26" s="100">
        <v>20000</v>
      </c>
      <c r="G26" s="101">
        <f t="shared" si="0"/>
        <v>100000</v>
      </c>
    </row>
    <row r="27" spans="1:14" ht="12.75" customHeight="1">
      <c r="A27" s="24"/>
      <c r="B27" s="103" t="s">
        <v>44</v>
      </c>
      <c r="C27" s="101" t="s">
        <v>33</v>
      </c>
      <c r="D27" s="102">
        <v>2</v>
      </c>
      <c r="E27" s="102" t="s">
        <v>40</v>
      </c>
      <c r="F27" s="100">
        <v>20000</v>
      </c>
      <c r="G27" s="101">
        <f t="shared" si="0"/>
        <v>40000</v>
      </c>
    </row>
    <row r="28" spans="1:14" ht="12.75" customHeight="1">
      <c r="A28" s="24"/>
      <c r="B28" s="154" t="s">
        <v>45</v>
      </c>
      <c r="C28" s="155"/>
      <c r="D28" s="155"/>
      <c r="E28" s="155"/>
      <c r="F28" s="156"/>
      <c r="G28" s="157">
        <f>SUM(G21:G27)</f>
        <v>680000</v>
      </c>
    </row>
    <row r="29" spans="1:14" ht="12" customHeight="1">
      <c r="A29" s="2"/>
      <c r="B29" s="25"/>
      <c r="C29" s="27"/>
      <c r="D29" s="27"/>
      <c r="E29" s="27"/>
      <c r="F29" s="31"/>
      <c r="G29" s="31"/>
    </row>
    <row r="30" spans="1:14" ht="12" customHeight="1">
      <c r="A30" s="5"/>
      <c r="B30" s="32" t="s">
        <v>46</v>
      </c>
      <c r="C30" s="33"/>
      <c r="D30" s="34"/>
      <c r="E30" s="34"/>
      <c r="F30" s="35"/>
      <c r="G30" s="35"/>
    </row>
    <row r="31" spans="1:14" ht="24" customHeight="1">
      <c r="A31" s="5"/>
      <c r="B31" s="36" t="s">
        <v>26</v>
      </c>
      <c r="C31" s="37" t="s">
        <v>27</v>
      </c>
      <c r="D31" s="37" t="s">
        <v>28</v>
      </c>
      <c r="E31" s="36" t="s">
        <v>29</v>
      </c>
      <c r="F31" s="37" t="s">
        <v>30</v>
      </c>
      <c r="G31" s="36" t="s">
        <v>31</v>
      </c>
      <c r="N31" s="124"/>
    </row>
    <row r="32" spans="1:14" ht="12" customHeight="1">
      <c r="A32" s="5"/>
      <c r="B32" s="38"/>
      <c r="C32" s="39"/>
      <c r="D32" s="39"/>
      <c r="E32" s="39"/>
      <c r="F32" s="88"/>
      <c r="G32" s="88"/>
    </row>
    <row r="33" spans="1:14" ht="12" customHeight="1">
      <c r="A33" s="5"/>
      <c r="B33" s="40" t="s">
        <v>47</v>
      </c>
      <c r="C33" s="41"/>
      <c r="D33" s="41"/>
      <c r="E33" s="41"/>
      <c r="F33" s="42"/>
      <c r="G33" s="89">
        <f>SUM(G32)</f>
        <v>0</v>
      </c>
    </row>
    <row r="34" spans="1:14" ht="12" customHeight="1">
      <c r="A34" s="2"/>
      <c r="B34" s="43"/>
      <c r="C34" s="44"/>
      <c r="D34" s="44"/>
      <c r="E34" s="44"/>
      <c r="F34" s="45"/>
      <c r="G34" s="45"/>
    </row>
    <row r="35" spans="1:14" ht="12" customHeight="1">
      <c r="A35" s="5"/>
      <c r="B35" s="32" t="s">
        <v>48</v>
      </c>
      <c r="C35" s="33"/>
      <c r="D35" s="34"/>
      <c r="E35" s="34"/>
      <c r="F35" s="35"/>
      <c r="G35" s="35"/>
    </row>
    <row r="36" spans="1:14" ht="24" customHeight="1">
      <c r="A36" s="5"/>
      <c r="B36" s="107" t="s">
        <v>26</v>
      </c>
      <c r="C36" s="107" t="s">
        <v>27</v>
      </c>
      <c r="D36" s="107" t="s">
        <v>28</v>
      </c>
      <c r="E36" s="107" t="s">
        <v>29</v>
      </c>
      <c r="F36" s="108" t="s">
        <v>30</v>
      </c>
      <c r="G36" s="107" t="s">
        <v>31</v>
      </c>
    </row>
    <row r="37" spans="1:14" ht="12.75" customHeight="1">
      <c r="A37" s="62"/>
      <c r="B37" s="110" t="s">
        <v>49</v>
      </c>
      <c r="C37" s="111" t="s">
        <v>50</v>
      </c>
      <c r="D37" s="123">
        <v>1</v>
      </c>
      <c r="E37" s="112" t="s">
        <v>51</v>
      </c>
      <c r="F37" s="111">
        <v>45000</v>
      </c>
      <c r="G37" s="113">
        <f>(D37*F37)</f>
        <v>45000</v>
      </c>
      <c r="J37" s="121"/>
      <c r="K37" s="121"/>
      <c r="L37" s="122"/>
    </row>
    <row r="38" spans="1:14" ht="12.75" customHeight="1">
      <c r="A38" s="62"/>
      <c r="B38" s="110" t="s">
        <v>52</v>
      </c>
      <c r="C38" s="111" t="s">
        <v>50</v>
      </c>
      <c r="D38" s="123">
        <v>2</v>
      </c>
      <c r="E38" s="112" t="s">
        <v>53</v>
      </c>
      <c r="F38" s="111">
        <v>40000</v>
      </c>
      <c r="G38" s="113">
        <f t="shared" ref="G38:G41" si="1">(D38*F38)</f>
        <v>80000</v>
      </c>
      <c r="J38" s="121"/>
      <c r="K38" s="121"/>
      <c r="L38" s="122"/>
    </row>
    <row r="39" spans="1:14" ht="12.75" customHeight="1">
      <c r="A39" s="62"/>
      <c r="B39" s="110" t="s">
        <v>54</v>
      </c>
      <c r="C39" s="111" t="s">
        <v>50</v>
      </c>
      <c r="D39" s="123">
        <v>1</v>
      </c>
      <c r="E39" s="112" t="s">
        <v>36</v>
      </c>
      <c r="F39" s="111">
        <v>20000</v>
      </c>
      <c r="G39" s="113">
        <f t="shared" si="1"/>
        <v>20000</v>
      </c>
      <c r="J39" s="121"/>
      <c r="K39" s="121"/>
      <c r="L39" s="122"/>
    </row>
    <row r="40" spans="1:14" ht="12.75" customHeight="1">
      <c r="A40" s="62"/>
      <c r="B40" s="110" t="s">
        <v>55</v>
      </c>
      <c r="C40" s="111" t="s">
        <v>50</v>
      </c>
      <c r="D40" s="123">
        <v>3</v>
      </c>
      <c r="E40" s="112" t="s">
        <v>56</v>
      </c>
      <c r="F40" s="111">
        <v>20000</v>
      </c>
      <c r="G40" s="113">
        <f t="shared" si="1"/>
        <v>60000</v>
      </c>
      <c r="J40" s="121"/>
      <c r="K40" s="121"/>
      <c r="L40" s="122"/>
    </row>
    <row r="41" spans="1:14" ht="12.75" customHeight="1">
      <c r="A41" s="62"/>
      <c r="B41" s="110" t="s">
        <v>57</v>
      </c>
      <c r="C41" s="111" t="s">
        <v>50</v>
      </c>
      <c r="D41" s="123">
        <v>0.5</v>
      </c>
      <c r="E41" s="112" t="s">
        <v>56</v>
      </c>
      <c r="F41" s="111">
        <v>50000</v>
      </c>
      <c r="G41" s="113">
        <f t="shared" si="1"/>
        <v>25000</v>
      </c>
      <c r="J41" s="121"/>
      <c r="K41" s="121"/>
      <c r="L41" s="122"/>
    </row>
    <row r="42" spans="1:14" ht="12.75" customHeight="1">
      <c r="A42" s="5"/>
      <c r="B42" s="48" t="s">
        <v>58</v>
      </c>
      <c r="C42" s="49"/>
      <c r="D42" s="49"/>
      <c r="E42" s="49"/>
      <c r="F42" s="50"/>
      <c r="G42" s="54">
        <f>SUM(G37:G41)</f>
        <v>230000</v>
      </c>
    </row>
    <row r="43" spans="1:14" ht="12" customHeight="1">
      <c r="A43" s="2"/>
      <c r="B43" s="43"/>
      <c r="C43" s="44"/>
      <c r="D43" s="44"/>
      <c r="E43" s="44"/>
      <c r="F43" s="45"/>
      <c r="G43" s="45"/>
    </row>
    <row r="44" spans="1:14" ht="12" customHeight="1">
      <c r="A44" s="5"/>
      <c r="B44" s="32" t="s">
        <v>59</v>
      </c>
      <c r="C44" s="33"/>
      <c r="D44" s="34"/>
      <c r="E44" s="34"/>
      <c r="F44" s="35"/>
      <c r="G44" s="35"/>
    </row>
    <row r="45" spans="1:14" ht="24" customHeight="1">
      <c r="A45" s="5"/>
      <c r="B45" s="47" t="s">
        <v>60</v>
      </c>
      <c r="C45" s="47" t="s">
        <v>61</v>
      </c>
      <c r="D45" s="47" t="s">
        <v>62</v>
      </c>
      <c r="E45" s="47" t="s">
        <v>29</v>
      </c>
      <c r="F45" s="47" t="s">
        <v>30</v>
      </c>
      <c r="G45" s="47" t="s">
        <v>31</v>
      </c>
      <c r="N45" s="87"/>
    </row>
    <row r="46" spans="1:14" ht="12.75" customHeight="1">
      <c r="A46" s="24"/>
      <c r="B46" s="119" t="s">
        <v>63</v>
      </c>
      <c r="C46" s="101"/>
      <c r="D46" s="105"/>
      <c r="E46" s="102"/>
      <c r="F46" s="100"/>
      <c r="G46" s="115"/>
    </row>
    <row r="47" spans="1:14" ht="12.75" customHeight="1">
      <c r="A47" s="24"/>
      <c r="B47" s="99" t="s">
        <v>64</v>
      </c>
      <c r="C47" s="101" t="s">
        <v>65</v>
      </c>
      <c r="D47" s="105">
        <v>15000</v>
      </c>
      <c r="E47" s="102" t="s">
        <v>51</v>
      </c>
      <c r="F47" s="100">
        <v>20</v>
      </c>
      <c r="G47" s="115">
        <f t="shared" ref="G47:G57" si="2">D47*F47*1.19</f>
        <v>357000</v>
      </c>
    </row>
    <row r="48" spans="1:14" ht="12.75" customHeight="1">
      <c r="A48" s="24"/>
      <c r="B48" s="114" t="s">
        <v>66</v>
      </c>
      <c r="C48" s="101"/>
      <c r="D48" s="105"/>
      <c r="E48" s="112"/>
      <c r="F48" s="100"/>
      <c r="G48" s="115"/>
    </row>
    <row r="49" spans="1:7" ht="12.75" customHeight="1">
      <c r="A49" s="24"/>
      <c r="B49" s="99" t="s">
        <v>67</v>
      </c>
      <c r="C49" s="101" t="s">
        <v>68</v>
      </c>
      <c r="D49" s="105">
        <v>100</v>
      </c>
      <c r="E49" s="102" t="s">
        <v>42</v>
      </c>
      <c r="F49" s="100">
        <v>1039</v>
      </c>
      <c r="G49" s="115">
        <f t="shared" si="2"/>
        <v>123641</v>
      </c>
    </row>
    <row r="50" spans="1:7" ht="12.75" customHeight="1">
      <c r="A50" s="24"/>
      <c r="B50" s="99" t="s">
        <v>69</v>
      </c>
      <c r="C50" s="101" t="s">
        <v>68</v>
      </c>
      <c r="D50" s="105">
        <v>100</v>
      </c>
      <c r="E50" s="102" t="s">
        <v>36</v>
      </c>
      <c r="F50" s="100">
        <v>1080</v>
      </c>
      <c r="G50" s="115">
        <f t="shared" si="2"/>
        <v>128520</v>
      </c>
    </row>
    <row r="51" spans="1:7" ht="12.75" customHeight="1">
      <c r="A51" s="24"/>
      <c r="B51" s="116" t="s">
        <v>70</v>
      </c>
      <c r="C51" s="101" t="s">
        <v>68</v>
      </c>
      <c r="D51" s="105">
        <v>100</v>
      </c>
      <c r="E51" s="102" t="s">
        <v>71</v>
      </c>
      <c r="F51" s="100">
        <v>1919</v>
      </c>
      <c r="G51" s="115">
        <f t="shared" si="2"/>
        <v>228361</v>
      </c>
    </row>
    <row r="52" spans="1:7" ht="12.75" customHeight="1">
      <c r="A52" s="24"/>
      <c r="B52" s="114" t="s">
        <v>72</v>
      </c>
      <c r="C52" s="101"/>
      <c r="D52" s="105"/>
      <c r="E52" s="112"/>
      <c r="F52" s="100"/>
      <c r="G52" s="115"/>
    </row>
    <row r="53" spans="1:7" ht="12.75" customHeight="1">
      <c r="A53" s="24"/>
      <c r="B53" s="99" t="s">
        <v>73</v>
      </c>
      <c r="C53" s="101" t="s">
        <v>74</v>
      </c>
      <c r="D53" s="105">
        <v>1</v>
      </c>
      <c r="E53" s="112" t="s">
        <v>75</v>
      </c>
      <c r="F53" s="100">
        <v>19500</v>
      </c>
      <c r="G53" s="115">
        <f t="shared" si="2"/>
        <v>23205</v>
      </c>
    </row>
    <row r="54" spans="1:7" ht="12.75" customHeight="1">
      <c r="A54" s="24"/>
      <c r="B54" s="114" t="s">
        <v>76</v>
      </c>
      <c r="C54" s="101"/>
      <c r="D54" s="105"/>
      <c r="E54" s="102"/>
      <c r="F54" s="100"/>
      <c r="G54" s="115"/>
    </row>
    <row r="55" spans="1:7" ht="12.75" customHeight="1">
      <c r="A55" s="24"/>
      <c r="B55" s="99" t="s">
        <v>77</v>
      </c>
      <c r="C55" s="101" t="s">
        <v>74</v>
      </c>
      <c r="D55" s="117">
        <v>0.8</v>
      </c>
      <c r="E55" s="102" t="s">
        <v>78</v>
      </c>
      <c r="F55" s="100">
        <v>46000</v>
      </c>
      <c r="G55" s="115">
        <f t="shared" si="2"/>
        <v>43792</v>
      </c>
    </row>
    <row r="56" spans="1:7" ht="12.75" customHeight="1">
      <c r="A56" s="24"/>
      <c r="B56" s="118" t="s">
        <v>79</v>
      </c>
      <c r="C56" s="101"/>
      <c r="D56" s="105"/>
      <c r="E56" s="102"/>
      <c r="F56" s="100"/>
      <c r="G56" s="115"/>
    </row>
    <row r="57" spans="1:7" ht="12.75" customHeight="1">
      <c r="A57" s="24"/>
      <c r="B57" s="99" t="s">
        <v>80</v>
      </c>
      <c r="C57" s="101"/>
      <c r="D57" s="105">
        <v>1</v>
      </c>
      <c r="E57" s="102" t="s">
        <v>81</v>
      </c>
      <c r="F57" s="100">
        <v>30000</v>
      </c>
      <c r="G57" s="115">
        <f t="shared" si="2"/>
        <v>35700</v>
      </c>
    </row>
    <row r="58" spans="1:7" ht="13.5" customHeight="1">
      <c r="A58" s="5"/>
      <c r="B58" s="51" t="s">
        <v>82</v>
      </c>
      <c r="C58" s="52"/>
      <c r="D58" s="52"/>
      <c r="E58" s="52"/>
      <c r="F58" s="53"/>
      <c r="G58" s="54">
        <f>SUM(G46:G57)</f>
        <v>940219</v>
      </c>
    </row>
    <row r="59" spans="1:7" ht="12" customHeight="1">
      <c r="A59" s="2"/>
      <c r="B59" s="43"/>
      <c r="C59" s="44"/>
      <c r="D59" s="44"/>
      <c r="E59" s="55"/>
      <c r="F59" s="45"/>
      <c r="G59" s="45"/>
    </row>
    <row r="60" spans="1:7" ht="12" customHeight="1">
      <c r="A60" s="5"/>
      <c r="B60" s="32" t="s">
        <v>79</v>
      </c>
      <c r="C60" s="33"/>
      <c r="D60" s="34"/>
      <c r="E60" s="34"/>
      <c r="F60" s="35"/>
      <c r="G60" s="35"/>
    </row>
    <row r="61" spans="1:7" ht="24" customHeight="1">
      <c r="A61" s="5"/>
      <c r="B61" s="46" t="s">
        <v>83</v>
      </c>
      <c r="C61" s="47" t="s">
        <v>61</v>
      </c>
      <c r="D61" s="47" t="s">
        <v>62</v>
      </c>
      <c r="E61" s="46" t="s">
        <v>29</v>
      </c>
      <c r="F61" s="47" t="s">
        <v>30</v>
      </c>
      <c r="G61" s="46" t="s">
        <v>31</v>
      </c>
    </row>
    <row r="62" spans="1:7" ht="12.75" customHeight="1">
      <c r="A62" s="24"/>
      <c r="B62" s="104" t="s">
        <v>84</v>
      </c>
      <c r="C62" s="101" t="s">
        <v>85</v>
      </c>
      <c r="D62" s="105">
        <v>20</v>
      </c>
      <c r="E62" s="105" t="s">
        <v>86</v>
      </c>
      <c r="F62" s="100">
        <v>20000</v>
      </c>
      <c r="G62" s="101">
        <f t="shared" ref="G62" si="3">D62*F62</f>
        <v>400000</v>
      </c>
    </row>
    <row r="63" spans="1:7" ht="13.5" customHeight="1">
      <c r="A63" s="5"/>
      <c r="B63" s="90" t="s">
        <v>87</v>
      </c>
      <c r="C63" s="91" t="s">
        <v>61</v>
      </c>
      <c r="D63" s="92">
        <v>2</v>
      </c>
      <c r="E63" s="93" t="s">
        <v>88</v>
      </c>
      <c r="F63" s="94">
        <v>50000</v>
      </c>
      <c r="G63" s="92">
        <f>(D63*F63)</f>
        <v>100000</v>
      </c>
    </row>
    <row r="64" spans="1:7" ht="12" customHeight="1">
      <c r="A64" s="2"/>
      <c r="B64" s="95" t="s">
        <v>89</v>
      </c>
      <c r="C64" s="96"/>
      <c r="D64" s="96"/>
      <c r="E64" s="96"/>
      <c r="F64" s="97"/>
      <c r="G64" s="98">
        <f>SUM(G62:G63)</f>
        <v>500000</v>
      </c>
    </row>
    <row r="65" spans="1:7" ht="12" customHeight="1">
      <c r="A65" s="62"/>
      <c r="B65" s="65"/>
      <c r="C65" s="65"/>
      <c r="D65" s="65"/>
      <c r="E65" s="65"/>
      <c r="F65" s="66"/>
      <c r="G65" s="66"/>
    </row>
    <row r="66" spans="1:7" ht="12" customHeight="1">
      <c r="A66" s="62"/>
      <c r="B66" s="67" t="s">
        <v>90</v>
      </c>
      <c r="C66" s="68"/>
      <c r="D66" s="68"/>
      <c r="E66" s="68"/>
      <c r="F66" s="68"/>
      <c r="G66" s="69">
        <f>G28+G33+G42+G58+G64</f>
        <v>2350219</v>
      </c>
    </row>
    <row r="67" spans="1:7" ht="12" customHeight="1">
      <c r="A67" s="62"/>
      <c r="B67" s="70" t="s">
        <v>91</v>
      </c>
      <c r="C67" s="57"/>
      <c r="D67" s="57"/>
      <c r="E67" s="57"/>
      <c r="F67" s="57"/>
      <c r="G67" s="71">
        <f>G66*0.05</f>
        <v>117510.95000000001</v>
      </c>
    </row>
    <row r="68" spans="1:7" ht="12" customHeight="1">
      <c r="A68" s="62"/>
      <c r="B68" s="72" t="s">
        <v>92</v>
      </c>
      <c r="C68" s="56"/>
      <c r="D68" s="56"/>
      <c r="E68" s="56"/>
      <c r="F68" s="56"/>
      <c r="G68" s="73">
        <f>G67+G66</f>
        <v>2467729.9500000002</v>
      </c>
    </row>
    <row r="69" spans="1:7" ht="12" customHeight="1">
      <c r="A69" s="62"/>
      <c r="B69" s="70" t="s">
        <v>93</v>
      </c>
      <c r="C69" s="57"/>
      <c r="D69" s="57"/>
      <c r="E69" s="57"/>
      <c r="F69" s="57"/>
      <c r="G69" s="71">
        <f>G12</f>
        <v>4500000</v>
      </c>
    </row>
    <row r="70" spans="1:7" ht="12" customHeight="1">
      <c r="A70" s="62"/>
      <c r="B70" s="74" t="s">
        <v>94</v>
      </c>
      <c r="C70" s="75"/>
      <c r="D70" s="75"/>
      <c r="E70" s="75"/>
      <c r="F70" s="75"/>
      <c r="G70" s="76">
        <f>G69-G68</f>
        <v>2032270.0499999998</v>
      </c>
    </row>
    <row r="71" spans="1:7" ht="12.75" customHeight="1">
      <c r="A71" s="62"/>
      <c r="B71" s="63" t="s">
        <v>95</v>
      </c>
      <c r="C71" s="64"/>
      <c r="D71" s="64"/>
      <c r="E71" s="64"/>
      <c r="F71" s="64"/>
      <c r="G71" s="59"/>
    </row>
    <row r="72" spans="1:7" ht="12" customHeight="1" thickBot="1">
      <c r="A72" s="62"/>
      <c r="B72" s="77"/>
      <c r="C72" s="64"/>
      <c r="D72" s="64"/>
      <c r="E72" s="64"/>
      <c r="F72" s="64"/>
      <c r="G72" s="59"/>
    </row>
    <row r="73" spans="1:7" ht="12" customHeight="1">
      <c r="A73" s="62"/>
      <c r="B73" s="79" t="s">
        <v>96</v>
      </c>
      <c r="C73" s="80"/>
      <c r="D73" s="80"/>
      <c r="E73" s="80"/>
      <c r="F73" s="81"/>
      <c r="G73" s="59"/>
    </row>
    <row r="74" spans="1:7" ht="12" customHeight="1">
      <c r="A74" s="62"/>
      <c r="B74" s="82" t="s">
        <v>97</v>
      </c>
      <c r="C74" s="61"/>
      <c r="D74" s="61"/>
      <c r="E74" s="61"/>
      <c r="F74" s="83"/>
      <c r="G74" s="59"/>
    </row>
    <row r="75" spans="1:7" ht="12" customHeight="1">
      <c r="A75" s="62"/>
      <c r="B75" s="82" t="s">
        <v>98</v>
      </c>
      <c r="C75" s="61"/>
      <c r="D75" s="61"/>
      <c r="E75" s="61"/>
      <c r="F75" s="83"/>
      <c r="G75" s="59"/>
    </row>
    <row r="76" spans="1:7" ht="12" customHeight="1">
      <c r="A76" s="62"/>
      <c r="B76" s="82" t="s">
        <v>99</v>
      </c>
      <c r="C76" s="61"/>
      <c r="D76" s="61"/>
      <c r="E76" s="61"/>
      <c r="F76" s="83"/>
      <c r="G76" s="59"/>
    </row>
    <row r="77" spans="1:7" ht="12" customHeight="1">
      <c r="A77" s="62"/>
      <c r="B77" s="82" t="s">
        <v>100</v>
      </c>
      <c r="C77" s="61"/>
      <c r="D77" s="61"/>
      <c r="E77" s="61"/>
      <c r="F77" s="83"/>
      <c r="G77" s="59"/>
    </row>
    <row r="78" spans="1:7" ht="12.75" customHeight="1">
      <c r="A78" s="62"/>
      <c r="B78" s="82" t="s">
        <v>101</v>
      </c>
      <c r="C78" s="61"/>
      <c r="D78" s="61"/>
      <c r="E78" s="61"/>
      <c r="F78" s="83"/>
      <c r="G78" s="59"/>
    </row>
    <row r="79" spans="1:7" ht="12.75" customHeight="1" thickBot="1">
      <c r="A79" s="62"/>
      <c r="B79" s="84" t="s">
        <v>102</v>
      </c>
      <c r="C79" s="85"/>
      <c r="D79" s="85"/>
      <c r="E79" s="85"/>
      <c r="F79" s="86"/>
      <c r="G79" s="59"/>
    </row>
    <row r="80" spans="1:7" ht="15" customHeight="1">
      <c r="A80" s="62"/>
      <c r="B80" s="78"/>
      <c r="C80" s="61"/>
      <c r="D80" s="61"/>
      <c r="E80" s="61"/>
      <c r="F80" s="61"/>
      <c r="G80" s="59"/>
    </row>
    <row r="81" spans="1:7" ht="12" customHeight="1" thickBot="1">
      <c r="A81" s="62"/>
      <c r="B81" s="158" t="s">
        <v>103</v>
      </c>
      <c r="C81" s="159"/>
      <c r="D81" s="125"/>
      <c r="E81" s="126"/>
      <c r="F81" s="126"/>
      <c r="G81" s="59"/>
    </row>
    <row r="82" spans="1:7" ht="12" customHeight="1">
      <c r="A82" s="62"/>
      <c r="B82" s="127" t="s">
        <v>83</v>
      </c>
      <c r="C82" s="128" t="s">
        <v>104</v>
      </c>
      <c r="D82" s="129" t="s">
        <v>105</v>
      </c>
      <c r="E82" s="126"/>
      <c r="F82" s="126"/>
      <c r="G82" s="59"/>
    </row>
    <row r="83" spans="1:7" ht="12" customHeight="1">
      <c r="A83" s="62"/>
      <c r="B83" s="130" t="s">
        <v>106</v>
      </c>
      <c r="C83" s="131">
        <f>G28</f>
        <v>680000</v>
      </c>
      <c r="D83" s="132">
        <f>(C83/C89)</f>
        <v>0.27555689389756766</v>
      </c>
      <c r="E83" s="126"/>
      <c r="F83" s="126"/>
      <c r="G83" s="59"/>
    </row>
    <row r="84" spans="1:7" ht="12" customHeight="1">
      <c r="A84" s="62"/>
      <c r="B84" s="130" t="s">
        <v>107</v>
      </c>
      <c r="C84" s="131">
        <f>G33</f>
        <v>0</v>
      </c>
      <c r="D84" s="132">
        <v>0</v>
      </c>
      <c r="E84" s="126"/>
      <c r="F84" s="126"/>
      <c r="G84" s="59"/>
    </row>
    <row r="85" spans="1:7" ht="12" customHeight="1">
      <c r="A85" s="62"/>
      <c r="B85" s="130" t="s">
        <v>108</v>
      </c>
      <c r="C85" s="131">
        <f>G42</f>
        <v>230000</v>
      </c>
      <c r="D85" s="132">
        <f>(C85/C89)</f>
        <v>9.3203067053589064E-2</v>
      </c>
      <c r="E85" s="126"/>
      <c r="F85" s="126"/>
      <c r="G85" s="59"/>
    </row>
    <row r="86" spans="1:7" ht="12" customHeight="1">
      <c r="A86" s="62"/>
      <c r="B86" s="130" t="s">
        <v>60</v>
      </c>
      <c r="C86" s="131">
        <f>G58</f>
        <v>940219</v>
      </c>
      <c r="D86" s="132">
        <f>(C86/C89)</f>
        <v>0.38100562826981937</v>
      </c>
      <c r="E86" s="126"/>
      <c r="F86" s="126"/>
      <c r="G86" s="59"/>
    </row>
    <row r="87" spans="1:7" ht="12" customHeight="1">
      <c r="A87" s="62"/>
      <c r="B87" s="130" t="s">
        <v>109</v>
      </c>
      <c r="C87" s="133">
        <f>G64</f>
        <v>500000</v>
      </c>
      <c r="D87" s="132">
        <f>(C87/C89)</f>
        <v>0.20261536315997622</v>
      </c>
      <c r="E87" s="134"/>
      <c r="F87" s="134"/>
      <c r="G87" s="59"/>
    </row>
    <row r="88" spans="1:7" ht="12.75" customHeight="1">
      <c r="A88" s="62"/>
      <c r="B88" s="130" t="s">
        <v>110</v>
      </c>
      <c r="C88" s="133">
        <f>G67</f>
        <v>117510.95000000001</v>
      </c>
      <c r="D88" s="132">
        <f>(C88/C89)</f>
        <v>4.7619047619047623E-2</v>
      </c>
      <c r="E88" s="134"/>
      <c r="F88" s="134"/>
      <c r="G88" s="59"/>
    </row>
    <row r="89" spans="1:7" ht="12" customHeight="1" thickBot="1">
      <c r="A89" s="62"/>
      <c r="B89" s="135" t="s">
        <v>111</v>
      </c>
      <c r="C89" s="136">
        <f>SUM(C83:C88)</f>
        <v>2467729.9500000002</v>
      </c>
      <c r="D89" s="137">
        <f>SUM(D83:D88)</f>
        <v>0.99999999999999989</v>
      </c>
      <c r="E89" s="134"/>
      <c r="F89" s="134"/>
      <c r="G89" s="59"/>
    </row>
    <row r="90" spans="1:7" ht="12.75" customHeight="1">
      <c r="A90" s="62"/>
      <c r="B90" s="138"/>
      <c r="C90" s="139"/>
      <c r="D90" s="139"/>
      <c r="E90" s="139"/>
      <c r="F90" s="139"/>
      <c r="G90" s="59"/>
    </row>
    <row r="91" spans="1:7" ht="12" customHeight="1">
      <c r="A91" s="58"/>
      <c r="B91" s="140"/>
      <c r="C91" s="139"/>
      <c r="D91" s="139"/>
      <c r="E91" s="139"/>
      <c r="F91" s="139"/>
      <c r="G91" s="59"/>
    </row>
    <row r="92" spans="1:7" ht="12" customHeight="1" thickBot="1">
      <c r="A92" s="62"/>
      <c r="B92" s="141"/>
      <c r="C92" s="142" t="s">
        <v>112</v>
      </c>
      <c r="D92" s="143"/>
      <c r="E92" s="144"/>
      <c r="F92" s="145"/>
      <c r="G92" s="59"/>
    </row>
    <row r="93" spans="1:7" ht="12.75" customHeight="1">
      <c r="A93" s="62"/>
      <c r="B93" s="146" t="s">
        <v>113</v>
      </c>
      <c r="C93" s="147">
        <v>15000</v>
      </c>
      <c r="D93" s="147">
        <v>300</v>
      </c>
      <c r="E93" s="148">
        <v>16000</v>
      </c>
      <c r="F93" s="149"/>
      <c r="G93" s="60"/>
    </row>
    <row r="94" spans="1:7" ht="15.6" customHeight="1" thickBot="1">
      <c r="A94" s="62"/>
      <c r="B94" s="135" t="s">
        <v>114</v>
      </c>
      <c r="C94" s="136">
        <f>(G68/C93)</f>
        <v>164.51533000000001</v>
      </c>
      <c r="D94" s="136">
        <f>(G68/D93)</f>
        <v>8225.7664999999997</v>
      </c>
      <c r="E94" s="150">
        <f>(G68/E93)</f>
        <v>154.23312187500002</v>
      </c>
      <c r="F94" s="149"/>
      <c r="G94" s="60"/>
    </row>
    <row r="95" spans="1:7" ht="11.25" customHeight="1">
      <c r="B95" s="151" t="s">
        <v>115</v>
      </c>
      <c r="C95" s="152"/>
      <c r="D95" s="152"/>
      <c r="E95" s="152"/>
      <c r="F95" s="152"/>
      <c r="G95" s="152"/>
    </row>
    <row r="96" spans="1:7" ht="11.25" customHeight="1">
      <c r="B96" s="153"/>
      <c r="C96" s="153"/>
      <c r="D96" s="153"/>
      <c r="E96" s="153"/>
      <c r="F96" s="153"/>
      <c r="G96" s="153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2023-04-04T19:55:49Z</dcterms:modified>
  <cp:category/>
  <cp:contentStatus/>
</cp:coreProperties>
</file>