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02DE5E79-25D8-AB49-A730-5852D8B7E03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4" i="1"/>
  <c r="G64" i="1"/>
  <c r="G71" i="1"/>
  <c r="G61" i="1"/>
  <c r="G59" i="1"/>
  <c r="G58" i="1"/>
  <c r="G55" i="1"/>
  <c r="G52" i="1"/>
  <c r="G46" i="1"/>
  <c r="G45" i="1"/>
  <c r="G44" i="1"/>
  <c r="G43" i="1"/>
  <c r="G30" i="1"/>
  <c r="G29" i="1"/>
  <c r="G28" i="1"/>
  <c r="G27" i="1"/>
  <c r="G26" i="1"/>
  <c r="G25" i="1"/>
  <c r="G24" i="1"/>
  <c r="G23" i="1"/>
  <c r="G66" i="1" l="1"/>
  <c r="G63" i="1"/>
  <c r="G42" i="1"/>
  <c r="G37" i="1"/>
  <c r="G36" i="1"/>
  <c r="G35" i="1"/>
  <c r="G22" i="1"/>
  <c r="G21" i="1"/>
  <c r="G12" i="1"/>
  <c r="G72" i="1" l="1"/>
  <c r="C95" i="1" s="1"/>
  <c r="G38" i="1"/>
  <c r="C92" i="1" s="1"/>
  <c r="G31" i="1"/>
  <c r="C91" i="1" s="1"/>
  <c r="G77" i="1" l="1"/>
  <c r="G67" i="1" l="1"/>
  <c r="C94" i="1" s="1"/>
  <c r="G47" i="1"/>
  <c r="C93" i="1" s="1"/>
  <c r="G74" i="1" l="1"/>
  <c r="G75" i="1" s="1"/>
  <c r="G76" i="1" l="1"/>
  <c r="D102" i="1" s="1"/>
  <c r="C96" i="1"/>
  <c r="E102" i="1" l="1"/>
  <c r="C102" i="1"/>
  <c r="G78" i="1"/>
  <c r="C97" i="1"/>
  <c r="D92" i="1" l="1"/>
  <c r="D91" i="1"/>
  <c r="D95" i="1"/>
  <c r="D93" i="1"/>
  <c r="D94" i="1"/>
  <c r="D96" i="1"/>
  <c r="D97" i="1" l="1"/>
</calcChain>
</file>

<file path=xl/sharedStrings.xml><?xml version="1.0" encoding="utf-8"?>
<sst xmlns="http://schemas.openxmlformats.org/spreadsheetml/2006/main" count="185" uniqueCount="122">
  <si>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</si>
  <si>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</si>
  <si>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</si>
  <si>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</si>
  <si>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</si>
  <si>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</si>
  <si>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</si>
  <si>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</si>
  <si>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</si>
  <si>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</si>
  <si>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</si>
  <si>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</si>
  <si>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</si>
  <si>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</si>
  <si>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</si>
  <si>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</si>
  <si>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</si>
  <si>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</si>
  <si>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</si>
  <si>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</si>
  <si>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</si>
  <si>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</si>
  <si>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</si>
  <si>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</si>
  <si>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</si>
  <si>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</si>
  <si>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</si>
  <si>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</si>
  <si>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</si>
  <si>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</si>
  <si>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</si>
  <si>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</si>
  <si>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</si>
  <si>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</si>
  <si>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</si>
  <si>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</si>
  <si>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</si>
  <si>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</si>
  <si>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</si>
  <si>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</si>
  <si>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</si>
  <si>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</si>
  <si>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</si>
  <si>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</si>
  <si>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</si>
  <si>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</si>
  <si>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</si>
  <si>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</si>
  <si>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</si>
  <si>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</si>
  <si>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</si>
  <si>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</si>
  <si>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</si>
  <si>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</si>
  <si>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</si>
  <si>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</si>
  <si>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</si>
  <si>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</si>
  <si>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Vallenar</t>
  </si>
  <si>
    <t>Local</t>
  </si>
  <si>
    <t>Atacama</t>
  </si>
  <si>
    <t>Marzo</t>
  </si>
  <si>
    <t>Rayado para siembra</t>
  </si>
  <si>
    <t>Melgadura</t>
  </si>
  <si>
    <t>Limpia con cultivadora</t>
  </si>
  <si>
    <t>Abril</t>
  </si>
  <si>
    <t>Aji</t>
  </si>
  <si>
    <t>Capsicum annum.</t>
  </si>
  <si>
    <t>Tronador</t>
  </si>
  <si>
    <t>Limpiar terreno</t>
  </si>
  <si>
    <t>Riego</t>
  </si>
  <si>
    <t>Transplante</t>
  </si>
  <si>
    <t>Limpia manual y azadón</t>
  </si>
  <si>
    <t>Pasar cultivador</t>
  </si>
  <si>
    <t>Acarreo de insumos e implementos de  cosecha</t>
  </si>
  <si>
    <t xml:space="preserve">Aplicación fertilizantes </t>
  </si>
  <si>
    <t>Aplicación agroquímicos</t>
  </si>
  <si>
    <t>Cosecha</t>
  </si>
  <si>
    <t>Construccion y mantencion infraestructura</t>
  </si>
  <si>
    <t>Marzo - Abril</t>
  </si>
  <si>
    <t>Marzo - Agosto</t>
  </si>
  <si>
    <t>Abril - mayo</t>
  </si>
  <si>
    <t>Rastraje</t>
  </si>
  <si>
    <t>Aplicación de pesticidas</t>
  </si>
  <si>
    <t>Acarreo de insumos</t>
  </si>
  <si>
    <t>VALOR PLANTA:</t>
  </si>
  <si>
    <t>Plantines</t>
  </si>
  <si>
    <t>Unidades</t>
  </si>
  <si>
    <t>FERTILIZANTES(4):</t>
  </si>
  <si>
    <t>Kg</t>
  </si>
  <si>
    <t>FUNGICIDA</t>
  </si>
  <si>
    <t>HERBICIDA</t>
  </si>
  <si>
    <t>L</t>
  </si>
  <si>
    <t>INSECTICIDA</t>
  </si>
  <si>
    <t>OTROS:</t>
  </si>
  <si>
    <t>Plasticos invernadero (2 años)</t>
  </si>
  <si>
    <t>Global</t>
  </si>
  <si>
    <t xml:space="preserve">Vallenar 2: Sector Embalse Santa Juana a Vallenar (Ruta 5 Norte) </t>
  </si>
  <si>
    <t>Junio- Julio</t>
  </si>
  <si>
    <t>Marzo - Junio</t>
  </si>
  <si>
    <t>Abril -Mayo</t>
  </si>
  <si>
    <t>Heladas - Sequía</t>
  </si>
  <si>
    <t>RENDIMIENTO (Kg/Há.)</t>
  </si>
  <si>
    <t>ESCENARIOS COSTO UNITARIO  (Kg/há)</t>
  </si>
  <si>
    <t>Rendimiento (Kg/hà)</t>
  </si>
  <si>
    <t>Costo unitario (Kg/há) (*)</t>
  </si>
  <si>
    <t>Xenor</t>
  </si>
  <si>
    <t>lt.</t>
  </si>
  <si>
    <t>Acaban</t>
  </si>
  <si>
    <t>Kg.</t>
  </si>
  <si>
    <t>Embases de la cosecha, cajas</t>
  </si>
  <si>
    <t>N° horas</t>
  </si>
  <si>
    <t>Engeo</t>
  </si>
  <si>
    <t>JM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</si>
  <si>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</si>
  <si>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7"/>
        <color indexed="8"/>
        <rFont val="Arial"/>
        <family val="2"/>
      </rPr>
      <t>Notas</t>
    </r>
    <r>
      <rPr>
        <b/>
        <sz val="7"/>
        <color indexed="8"/>
        <rFont val="Arial"/>
        <family val="2"/>
      </rPr>
      <t>:</t>
    </r>
  </si>
  <si>
    <t>Urea</t>
  </si>
  <si>
    <t>Nitrato potasio</t>
  </si>
  <si>
    <t>Acoidal - Flo</t>
  </si>
  <si>
    <t>Mezcla hortalicera</t>
  </si>
  <si>
    <t>kg</t>
  </si>
  <si>
    <t>Tango 24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</si>
</sst>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  <numFmt numFmtId="170" formatCode="_-* #,##0.0_-;\-* #,##0.0_-;_-* &quot;-&quot;??_-;_-@_-"/>
  </numFmts>
  <fonts count="24">
    <font>
      <sz val="11"/>
      <color indexed="8"/>
      <name val="Calibri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b/>
      <i/>
      <sz val="9"/>
      <color indexed="9"/>
      <name val="Arial"/>
      <family val="2"/>
    </font>
    <font>
      <b/>
      <sz val="9"/>
      <color indexed="9"/>
      <name val="Arial"/>
      <family val="2"/>
    </font>
    <font>
      <sz val="7"/>
      <color theme="1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7"/>
      <color theme="1"/>
      <name val="Arial"/>
      <family val="2"/>
    </font>
    <font>
      <b/>
      <sz val="7"/>
      <color indexed="9"/>
      <name val="Arial"/>
      <family val="2"/>
    </font>
    <font>
      <sz val="11"/>
      <color indexed="8"/>
      <name val="Arial"/>
      <family val="2"/>
    </font>
    <font>
      <u/>
      <sz val="8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15"/>
      <name val="Arial"/>
      <family val="2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 applyNumberFormat="0" applyFill="0" applyBorder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18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6" xfId="0" applyFill="1" applyBorder="1"/>
    <xf numFmtId="0" fontId="0" fillId="2" borderId="20" xfId="0" applyFill="1" applyBorder="1"/>
    <xf numFmtId="0" fontId="0" fillId="0" borderId="18" xfId="0" applyNumberFormat="1" applyBorder="1"/>
    <xf numFmtId="0" fontId="1" fillId="2" borderId="53" xfId="0" applyFont="1" applyFill="1" applyBorder="1"/>
    <xf numFmtId="0" fontId="0" fillId="2" borderId="54" xfId="0" applyFill="1" applyBorder="1"/>
    <xf numFmtId="0" fontId="4" fillId="0" borderId="52" xfId="0" applyFont="1" applyBorder="1" applyAlignment="1">
      <alignment horizontal="right" vertical="center" wrapText="1"/>
    </xf>
    <xf numFmtId="0" fontId="4" fillId="0" borderId="52" xfId="0" applyFont="1" applyFill="1" applyBorder="1" applyAlignment="1">
      <alignment wrapText="1"/>
    </xf>
    <xf numFmtId="0" fontId="4" fillId="0" borderId="52" xfId="0" applyFont="1" applyFill="1" applyBorder="1" applyAlignment="1">
      <alignment horizontal="center" wrapText="1"/>
    </xf>
    <xf numFmtId="168" fontId="4" fillId="0" borderId="52" xfId="1" applyNumberFormat="1" applyFont="1" applyFill="1" applyBorder="1" applyAlignment="1">
      <alignment horizontal="center" wrapText="1"/>
    </xf>
    <xf numFmtId="168" fontId="4" fillId="0" borderId="57" xfId="1" applyNumberFormat="1" applyFont="1" applyFill="1" applyBorder="1"/>
    <xf numFmtId="168" fontId="4" fillId="0" borderId="52" xfId="1" applyNumberFormat="1" applyFont="1" applyFill="1" applyBorder="1" applyAlignment="1">
      <alignment wrapText="1"/>
    </xf>
    <xf numFmtId="168" fontId="4" fillId="0" borderId="57" xfId="1" applyNumberFormat="1" applyFont="1" applyFill="1" applyBorder="1" applyAlignment="1">
      <alignment wrapText="1"/>
    </xf>
    <xf numFmtId="10" fontId="0" fillId="0" borderId="0" xfId="0" applyNumberFormat="1"/>
    <xf numFmtId="168" fontId="0" fillId="0" borderId="0" xfId="0" applyNumberFormat="1"/>
    <xf numFmtId="0" fontId="4" fillId="0" borderId="59" xfId="0" applyFont="1" applyBorder="1" applyAlignment="1">
      <alignment horizontal="left" vertical="center" wrapText="1"/>
    </xf>
    <xf numFmtId="0" fontId="6" fillId="0" borderId="59" xfId="0" applyFont="1" applyFill="1" applyBorder="1" applyAlignment="1">
      <alignment wrapText="1"/>
    </xf>
    <xf numFmtId="14" fontId="4" fillId="10" borderId="59" xfId="0" applyNumberFormat="1" applyFont="1" applyFill="1" applyBorder="1" applyAlignment="1">
      <alignment horizontal="left"/>
    </xf>
    <xf numFmtId="0" fontId="6" fillId="0" borderId="59" xfId="3" applyFont="1" applyBorder="1"/>
    <xf numFmtId="49" fontId="7" fillId="2" borderId="59" xfId="0" applyNumberFormat="1" applyFont="1" applyFill="1" applyBorder="1" applyAlignment="1">
      <alignment vertical="center" wrapText="1"/>
    </xf>
    <xf numFmtId="49" fontId="8" fillId="3" borderId="59" xfId="0" applyNumberFormat="1" applyFont="1" applyFill="1" applyBorder="1" applyAlignment="1">
      <alignment vertical="center" wrapText="1"/>
    </xf>
    <xf numFmtId="0" fontId="4" fillId="0" borderId="59" xfId="0" applyFont="1" applyBorder="1" applyAlignment="1">
      <alignment horizontal="left" vertical="center"/>
    </xf>
    <xf numFmtId="3" fontId="4" fillId="0" borderId="52" xfId="0" applyNumberFormat="1" applyFont="1" applyBorder="1" applyAlignment="1">
      <alignment horizontal="right" vertical="center" wrapText="1"/>
    </xf>
    <xf numFmtId="164" fontId="4" fillId="0" borderId="52" xfId="2" applyFont="1" applyBorder="1" applyAlignment="1">
      <alignment horizontal="right" vertical="center" wrapText="1"/>
    </xf>
    <xf numFmtId="0" fontId="9" fillId="2" borderId="53" xfId="0" applyFont="1" applyFill="1" applyBorder="1"/>
    <xf numFmtId="49" fontId="7" fillId="2" borderId="5" xfId="0" applyNumberFormat="1" applyFont="1" applyFill="1" applyBorder="1"/>
    <xf numFmtId="0" fontId="7" fillId="2" borderId="56" xfId="0" applyFont="1" applyFill="1" applyBorder="1"/>
    <xf numFmtId="0" fontId="9" fillId="2" borderId="55" xfId="0" applyFont="1" applyFill="1" applyBorder="1" applyAlignment="1">
      <alignment wrapText="1"/>
    </xf>
    <xf numFmtId="14" fontId="9" fillId="2" borderId="55" xfId="0" applyNumberFormat="1" applyFont="1" applyFill="1" applyBorder="1"/>
    <xf numFmtId="0" fontId="9" fillId="2" borderId="3" xfId="0" applyFont="1" applyFill="1" applyBorder="1"/>
    <xf numFmtId="0" fontId="9" fillId="2" borderId="6" xfId="0" applyFont="1" applyFill="1" applyBorder="1"/>
    <xf numFmtId="0" fontId="9" fillId="2" borderId="55" xfId="0" applyFont="1" applyFill="1" applyBorder="1" applyAlignment="1">
      <alignment horizontal="justify" wrapText="1"/>
    </xf>
    <xf numFmtId="0" fontId="9" fillId="2" borderId="8" xfId="0" applyFont="1" applyFill="1" applyBorder="1"/>
    <xf numFmtId="0" fontId="9" fillId="2" borderId="9" xfId="0" applyFont="1" applyFill="1" applyBorder="1" applyAlignment="1">
      <alignment horizontal="left"/>
    </xf>
    <xf numFmtId="0" fontId="9" fillId="2" borderId="9" xfId="0" applyFont="1" applyFill="1" applyBorder="1"/>
    <xf numFmtId="49" fontId="11" fillId="5" borderId="10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vertical="center"/>
    </xf>
    <xf numFmtId="0" fontId="12" fillId="0" borderId="59" xfId="0" applyFont="1" applyBorder="1" applyAlignment="1">
      <alignment horizontal="center" vertical="center"/>
    </xf>
    <xf numFmtId="2" fontId="12" fillId="0" borderId="59" xfId="0" applyNumberFormat="1" applyFont="1" applyBorder="1" applyAlignment="1">
      <alignment horizontal="center" vertical="center"/>
    </xf>
    <xf numFmtId="0" fontId="12" fillId="0" borderId="59" xfId="0" applyFont="1" applyBorder="1" applyAlignment="1">
      <alignment vertical="center" wrapText="1"/>
    </xf>
    <xf numFmtId="0" fontId="12" fillId="0" borderId="60" xfId="0" applyFont="1" applyBorder="1" applyAlignment="1">
      <alignment vertical="center"/>
    </xf>
    <xf numFmtId="0" fontId="12" fillId="0" borderId="60" xfId="0" applyFont="1" applyBorder="1" applyAlignment="1">
      <alignment horizontal="center" vertical="center"/>
    </xf>
    <xf numFmtId="2" fontId="12" fillId="0" borderId="60" xfId="0" applyNumberFormat="1" applyFont="1" applyBorder="1" applyAlignment="1">
      <alignment horizontal="center" vertical="center"/>
    </xf>
    <xf numFmtId="49" fontId="13" fillId="3" borderId="5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3" fontId="13" fillId="3" borderId="5" xfId="0" applyNumberFormat="1" applyFont="1" applyFill="1" applyBorder="1" applyAlignment="1">
      <alignment vertical="center"/>
    </xf>
    <xf numFmtId="3" fontId="9" fillId="2" borderId="9" xfId="0" applyNumberFormat="1" applyFont="1" applyFill="1" applyBorder="1"/>
    <xf numFmtId="49" fontId="11" fillId="5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3" fontId="14" fillId="3" borderId="12" xfId="0" applyNumberFormat="1" applyFont="1" applyFill="1" applyBorder="1" applyAlignment="1">
      <alignment vertical="center"/>
    </xf>
    <xf numFmtId="0" fontId="9" fillId="2" borderId="14" xfId="0" applyFont="1" applyFill="1" applyBorder="1"/>
    <xf numFmtId="0" fontId="9" fillId="2" borderId="15" xfId="0" applyFont="1" applyFill="1" applyBorder="1"/>
    <xf numFmtId="3" fontId="9" fillId="2" borderId="15" xfId="0" applyNumberFormat="1" applyFont="1" applyFill="1" applyBorder="1"/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vertical="center"/>
    </xf>
    <xf numFmtId="0" fontId="12" fillId="0" borderId="52" xfId="0" applyFont="1" applyFill="1" applyBorder="1" applyAlignment="1">
      <alignment horizontal="center" vertical="center" wrapText="1"/>
    </xf>
    <xf numFmtId="2" fontId="12" fillId="0" borderId="52" xfId="0" applyNumberFormat="1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/>
    </xf>
    <xf numFmtId="168" fontId="12" fillId="0" borderId="52" xfId="1" applyNumberFormat="1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168" fontId="12" fillId="0" borderId="52" xfId="1" applyNumberFormat="1" applyFont="1" applyBorder="1" applyAlignment="1">
      <alignment horizontal="center" vertical="center"/>
    </xf>
    <xf numFmtId="49" fontId="13" fillId="3" borderId="12" xfId="0" applyNumberFormat="1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3" fontId="13" fillId="3" borderId="12" xfId="0" applyNumberFormat="1" applyFont="1" applyFill="1" applyBorder="1" applyAlignment="1">
      <alignment vertical="center"/>
    </xf>
    <xf numFmtId="0" fontId="15" fillId="0" borderId="52" xfId="0" applyFont="1" applyBorder="1" applyAlignment="1">
      <alignment vertical="center"/>
    </xf>
    <xf numFmtId="168" fontId="12" fillId="0" borderId="59" xfId="1" applyNumberFormat="1" applyFont="1" applyBorder="1" applyAlignment="1">
      <alignment horizontal="center" vertical="center"/>
    </xf>
    <xf numFmtId="168" fontId="12" fillId="0" borderId="59" xfId="1" applyNumberFormat="1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vertical="center"/>
    </xf>
    <xf numFmtId="0" fontId="12" fillId="0" borderId="5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12" fillId="0" borderId="52" xfId="0" applyFont="1" applyBorder="1" applyAlignment="1">
      <alignment vertical="center"/>
    </xf>
    <xf numFmtId="168" fontId="12" fillId="0" borderId="59" xfId="1" applyNumberFormat="1" applyFont="1" applyBorder="1" applyAlignment="1">
      <alignment horizontal="left" vertical="center"/>
    </xf>
    <xf numFmtId="49" fontId="14" fillId="3" borderId="58" xfId="0" applyNumberFormat="1" applyFont="1" applyFill="1" applyBorder="1" applyAlignment="1">
      <alignment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vertical="center"/>
    </xf>
    <xf numFmtId="3" fontId="14" fillId="3" borderId="58" xfId="0" applyNumberFormat="1" applyFont="1" applyFill="1" applyBorder="1" applyAlignment="1">
      <alignment vertical="center"/>
    </xf>
    <xf numFmtId="0" fontId="9" fillId="2" borderId="21" xfId="0" applyFont="1" applyFill="1" applyBorder="1"/>
    <xf numFmtId="3" fontId="9" fillId="2" borderId="21" xfId="0" applyNumberFormat="1" applyFont="1" applyFill="1" applyBorder="1"/>
    <xf numFmtId="49" fontId="11" fillId="5" borderId="22" xfId="0" applyNumberFormat="1" applyFont="1" applyFill="1" applyBorder="1" applyAlignment="1">
      <alignment vertical="center"/>
    </xf>
    <xf numFmtId="0" fontId="11" fillId="5" borderId="23" xfId="0" applyFont="1" applyFill="1" applyBorder="1" applyAlignment="1">
      <alignment vertical="center"/>
    </xf>
    <xf numFmtId="166" fontId="11" fillId="5" borderId="24" xfId="0" applyNumberFormat="1" applyFont="1" applyFill="1" applyBorder="1" applyAlignment="1">
      <alignment vertical="center"/>
    </xf>
    <xf numFmtId="49" fontId="11" fillId="3" borderId="25" xfId="0" applyNumberFormat="1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166" fontId="11" fillId="3" borderId="26" xfId="0" applyNumberFormat="1" applyFont="1" applyFill="1" applyBorder="1" applyAlignment="1">
      <alignment vertical="center"/>
    </xf>
    <xf numFmtId="49" fontId="11" fillId="5" borderId="25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6" fontId="11" fillId="5" borderId="26" xfId="0" applyNumberFormat="1" applyFont="1" applyFill="1" applyBorder="1" applyAlignment="1">
      <alignment vertical="center"/>
    </xf>
    <xf numFmtId="49" fontId="11" fillId="5" borderId="27" xfId="0" applyNumberFormat="1" applyFont="1" applyFill="1" applyBorder="1" applyAlignment="1">
      <alignment vertical="center"/>
    </xf>
    <xf numFmtId="0" fontId="16" fillId="5" borderId="28" xfId="0" applyFont="1" applyFill="1" applyBorder="1" applyAlignment="1">
      <alignment vertical="center"/>
    </xf>
    <xf numFmtId="166" fontId="11" fillId="6" borderId="29" xfId="0" applyNumberFormat="1" applyFont="1" applyFill="1" applyBorder="1" applyAlignment="1">
      <alignment vertical="center"/>
    </xf>
    <xf numFmtId="49" fontId="17" fillId="2" borderId="18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166" fontId="11" fillId="2" borderId="18" xfId="0" applyNumberFormat="1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9" fillId="2" borderId="40" xfId="0" applyNumberFormat="1" applyFont="1" applyFill="1" applyBorder="1" applyAlignment="1">
      <alignment vertical="center"/>
    </xf>
    <xf numFmtId="0" fontId="21" fillId="2" borderId="41" xfId="0" applyFont="1" applyFill="1" applyBorder="1"/>
    <xf numFmtId="0" fontId="21" fillId="2" borderId="42" xfId="0" applyFont="1" applyFill="1" applyBorder="1"/>
    <xf numFmtId="49" fontId="21" fillId="2" borderId="43" xfId="0" applyNumberFormat="1" applyFont="1" applyFill="1" applyBorder="1" applyAlignment="1">
      <alignment vertical="center"/>
    </xf>
    <xf numFmtId="0" fontId="21" fillId="2" borderId="18" xfId="0" applyFont="1" applyFill="1" applyBorder="1"/>
    <xf numFmtId="0" fontId="21" fillId="2" borderId="44" xfId="0" applyFont="1" applyFill="1" applyBorder="1"/>
    <xf numFmtId="49" fontId="21" fillId="2" borderId="45" xfId="0" applyNumberFormat="1" applyFont="1" applyFill="1" applyBorder="1" applyAlignment="1">
      <alignment vertical="center"/>
    </xf>
    <xf numFmtId="0" fontId="21" fillId="2" borderId="46" xfId="0" applyFont="1" applyFill="1" applyBorder="1"/>
    <xf numFmtId="0" fontId="21" fillId="2" borderId="47" xfId="0" applyFont="1" applyFill="1" applyBorder="1"/>
    <xf numFmtId="0" fontId="21" fillId="2" borderId="18" xfId="0" applyFont="1" applyFill="1" applyBorder="1" applyAlignment="1">
      <alignment vertical="center"/>
    </xf>
    <xf numFmtId="0" fontId="21" fillId="9" borderId="39" xfId="0" applyFont="1" applyFill="1" applyBorder="1"/>
    <xf numFmtId="0" fontId="21" fillId="7" borderId="18" xfId="0" applyFont="1" applyFill="1" applyBorder="1"/>
    <xf numFmtId="49" fontId="19" fillId="8" borderId="30" xfId="0" applyNumberFormat="1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49" fontId="21" fillId="8" borderId="31" xfId="0" applyNumberFormat="1" applyFont="1" applyFill="1" applyBorder="1"/>
    <xf numFmtId="49" fontId="19" fillId="2" borderId="32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9" fontId="21" fillId="2" borderId="33" xfId="0" applyNumberFormat="1" applyFont="1" applyFill="1" applyBorder="1"/>
    <xf numFmtId="167" fontId="19" fillId="2" borderId="5" xfId="0" applyNumberFormat="1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167" fontId="19" fillId="8" borderId="35" xfId="0" applyNumberFormat="1" applyFont="1" applyFill="1" applyBorder="1" applyAlignment="1">
      <alignment vertical="center"/>
    </xf>
    <xf numFmtId="9" fontId="19" fillId="8" borderId="36" xfId="0" applyNumberFormat="1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6" fillId="9" borderId="17" xfId="0" applyFont="1" applyFill="1" applyBorder="1" applyAlignment="1">
      <alignment vertical="center"/>
    </xf>
    <xf numFmtId="49" fontId="22" fillId="9" borderId="18" xfId="0" applyNumberFormat="1" applyFont="1" applyFill="1" applyBorder="1" applyAlignment="1">
      <alignment vertical="center"/>
    </xf>
    <xf numFmtId="0" fontId="16" fillId="9" borderId="18" xfId="0" applyFont="1" applyFill="1" applyBorder="1" applyAlignment="1">
      <alignment vertical="center"/>
    </xf>
    <xf numFmtId="0" fontId="16" fillId="9" borderId="48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/>
    </xf>
    <xf numFmtId="49" fontId="19" fillId="8" borderId="49" xfId="0" applyNumberFormat="1" applyFont="1" applyFill="1" applyBorder="1" applyAlignment="1">
      <alignment vertical="center"/>
    </xf>
    <xf numFmtId="164" fontId="19" fillId="8" borderId="50" xfId="2" applyFont="1" applyFill="1" applyBorder="1" applyAlignment="1">
      <alignment vertical="center"/>
    </xf>
    <xf numFmtId="164" fontId="19" fillId="8" borderId="51" xfId="2" applyFont="1" applyFill="1" applyBorder="1" applyAlignment="1">
      <alignment vertical="center"/>
    </xf>
    <xf numFmtId="0" fontId="19" fillId="7" borderId="18" xfId="0" applyFont="1" applyFill="1" applyBorder="1" applyAlignment="1">
      <alignment vertical="center"/>
    </xf>
    <xf numFmtId="166" fontId="23" fillId="2" borderId="18" xfId="0" applyNumberFormat="1" applyFont="1" applyFill="1" applyBorder="1" applyAlignment="1">
      <alignment vertical="center"/>
    </xf>
    <xf numFmtId="167" fontId="19" fillId="8" borderId="36" xfId="0" applyNumberFormat="1" applyFont="1" applyFill="1" applyBorder="1" applyAlignment="1">
      <alignment vertical="center"/>
    </xf>
    <xf numFmtId="49" fontId="21" fillId="2" borderId="18" xfId="0" applyNumberFormat="1" applyFont="1" applyFill="1" applyBorder="1" applyAlignment="1">
      <alignment vertical="center"/>
    </xf>
    <xf numFmtId="0" fontId="17" fillId="0" borderId="0" xfId="0" applyNumberFormat="1" applyFont="1"/>
    <xf numFmtId="169" fontId="12" fillId="0" borderId="52" xfId="0" applyNumberFormat="1" applyFont="1" applyFill="1" applyBorder="1" applyAlignment="1">
      <alignment horizontal="center" vertical="center" wrapText="1"/>
    </xf>
    <xf numFmtId="170" fontId="0" fillId="0" borderId="0" xfId="0" applyNumberFormat="1"/>
    <xf numFmtId="1" fontId="12" fillId="0" borderId="52" xfId="0" applyNumberFormat="1" applyFont="1" applyFill="1" applyBorder="1" applyAlignment="1">
      <alignment horizontal="center" vertical="center" wrapText="1"/>
    </xf>
    <xf numFmtId="49" fontId="22" fillId="9" borderId="37" xfId="0" applyNumberFormat="1" applyFont="1" applyFill="1" applyBorder="1" applyAlignment="1">
      <alignment vertical="center"/>
    </xf>
    <xf numFmtId="0" fontId="19" fillId="9" borderId="38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wrapText="1"/>
    </xf>
    <xf numFmtId="0" fontId="7" fillId="2" borderId="56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6" xfId="0" applyFont="1" applyFill="1" applyBorder="1" applyAlignment="1">
      <alignment wrapText="1"/>
    </xf>
    <xf numFmtId="49" fontId="7" fillId="2" borderId="5" xfId="0" applyNumberFormat="1" applyFont="1" applyFill="1" applyBorder="1"/>
    <xf numFmtId="0" fontId="7" fillId="2" borderId="56" xfId="0" applyFont="1" applyFill="1" applyBorder="1"/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Normal 2" xfId="3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7239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58"/>
  <sheetViews>
    <sheetView showGridLines="0" tabSelected="1" zoomScaleNormal="100" workbookViewId="0">
      <selection activeCell="H5" sqref="H5"/>
    </sheetView>
  </sheetViews>
  <sheetFormatPr baseColWidth="10" defaultColWidth="10.83203125" defaultRowHeight="11.25" customHeight="1"/>
  <cols>
    <col min="1" max="1" width="4.5" style="1" customWidth="1"/>
    <col min="2" max="2" width="27" style="1" customWidth="1"/>
    <col min="3" max="3" width="20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0"/>
      <c r="C8" s="10"/>
      <c r="D8" s="2"/>
      <c r="E8" s="3"/>
      <c r="F8" s="3"/>
      <c r="G8" s="10"/>
    </row>
    <row r="9" spans="1:7" ht="17.25" customHeight="1">
      <c r="A9" s="7"/>
      <c r="B9" s="25" t="s">
        <v>0</v>
      </c>
      <c r="C9" s="25" t="s">
        <v>66</v>
      </c>
      <c r="D9" s="9"/>
      <c r="E9" s="156" t="s">
        <v>102</v>
      </c>
      <c r="F9" s="157"/>
      <c r="G9" s="27">
        <v>16000</v>
      </c>
    </row>
    <row r="10" spans="1:7" ht="15" customHeight="1">
      <c r="A10" s="7"/>
      <c r="B10" s="24" t="s">
        <v>1</v>
      </c>
      <c r="C10" s="26" t="s">
        <v>68</v>
      </c>
      <c r="D10" s="29"/>
      <c r="E10" s="154" t="s">
        <v>2</v>
      </c>
      <c r="F10" s="155"/>
      <c r="G10" s="11" t="s">
        <v>98</v>
      </c>
    </row>
    <row r="11" spans="1:7" ht="14.25" customHeight="1">
      <c r="A11" s="7"/>
      <c r="B11" s="24" t="s">
        <v>3</v>
      </c>
      <c r="C11" s="23" t="s">
        <v>67</v>
      </c>
      <c r="D11" s="29"/>
      <c r="E11" s="154" t="s">
        <v>4</v>
      </c>
      <c r="F11" s="155"/>
      <c r="G11" s="28">
        <v>1454</v>
      </c>
    </row>
    <row r="12" spans="1:7" ht="15.75" customHeight="1">
      <c r="A12" s="7"/>
      <c r="B12" s="24" t="s">
        <v>5</v>
      </c>
      <c r="C12" s="20" t="s">
        <v>60</v>
      </c>
      <c r="D12" s="29"/>
      <c r="E12" s="30" t="s">
        <v>6</v>
      </c>
      <c r="F12" s="31"/>
      <c r="G12" s="28">
        <f>(+G9*G11)*1.19</f>
        <v>27684160</v>
      </c>
    </row>
    <row r="13" spans="1:7" ht="14.25" customHeight="1">
      <c r="A13" s="7"/>
      <c r="B13" s="24" t="s">
        <v>7</v>
      </c>
      <c r="C13" s="20" t="s">
        <v>58</v>
      </c>
      <c r="D13" s="29"/>
      <c r="E13" s="154" t="s">
        <v>8</v>
      </c>
      <c r="F13" s="155"/>
      <c r="G13" s="11" t="s">
        <v>59</v>
      </c>
    </row>
    <row r="14" spans="1:7" ht="23.25" customHeight="1">
      <c r="A14" s="7"/>
      <c r="B14" s="24" t="s">
        <v>9</v>
      </c>
      <c r="C14" s="21" t="s">
        <v>97</v>
      </c>
      <c r="D14" s="29"/>
      <c r="E14" s="154" t="s">
        <v>10</v>
      </c>
      <c r="F14" s="155"/>
      <c r="G14" s="11" t="s">
        <v>100</v>
      </c>
    </row>
    <row r="15" spans="1:7" ht="15" customHeight="1">
      <c r="A15" s="7"/>
      <c r="B15" s="24" t="s">
        <v>11</v>
      </c>
      <c r="C15" s="22">
        <v>45016</v>
      </c>
      <c r="D15" s="29"/>
      <c r="E15" s="158" t="s">
        <v>12</v>
      </c>
      <c r="F15" s="159"/>
      <c r="G15" s="11" t="s">
        <v>101</v>
      </c>
    </row>
    <row r="16" spans="1:7" ht="12" customHeight="1">
      <c r="A16" s="2"/>
      <c r="B16" s="32"/>
      <c r="C16" s="33"/>
      <c r="D16" s="34"/>
      <c r="E16" s="35"/>
      <c r="F16" s="35"/>
      <c r="G16" s="36"/>
    </row>
    <row r="17" spans="1:7" ht="12" customHeight="1">
      <c r="A17" s="5"/>
      <c r="B17" s="160" t="s">
        <v>13</v>
      </c>
      <c r="C17" s="161"/>
      <c r="D17" s="161"/>
      <c r="E17" s="161"/>
      <c r="F17" s="161"/>
      <c r="G17" s="161"/>
    </row>
    <row r="18" spans="1:7" ht="12" customHeight="1">
      <c r="A18" s="2"/>
      <c r="B18" s="37"/>
      <c r="C18" s="38"/>
      <c r="D18" s="38"/>
      <c r="E18" s="38"/>
      <c r="F18" s="39"/>
      <c r="G18" s="39"/>
    </row>
    <row r="19" spans="1:7" ht="12" customHeight="1">
      <c r="A19" s="4"/>
      <c r="B19" s="40" t="s">
        <v>14</v>
      </c>
      <c r="C19" s="41"/>
      <c r="D19" s="42"/>
      <c r="E19" s="42"/>
      <c r="F19" s="42"/>
      <c r="G19" s="42"/>
    </row>
    <row r="20" spans="1:7" ht="24" customHeight="1">
      <c r="A20" s="5"/>
      <c r="B20" s="43" t="s">
        <v>15</v>
      </c>
      <c r="C20" s="43" t="s">
        <v>16</v>
      </c>
      <c r="D20" s="43" t="s">
        <v>17</v>
      </c>
      <c r="E20" s="43" t="s">
        <v>18</v>
      </c>
      <c r="F20" s="43" t="s">
        <v>19</v>
      </c>
      <c r="G20" s="43" t="s">
        <v>20</v>
      </c>
    </row>
    <row r="21" spans="1:7" ht="12.75" customHeight="1">
      <c r="A21" s="5"/>
      <c r="B21" s="44" t="s">
        <v>69</v>
      </c>
      <c r="C21" s="45" t="s">
        <v>21</v>
      </c>
      <c r="D21" s="46">
        <v>4</v>
      </c>
      <c r="E21" s="45" t="s">
        <v>79</v>
      </c>
      <c r="F21" s="14">
        <v>25000</v>
      </c>
      <c r="G21" s="15">
        <f t="shared" ref="G21:G30" si="0">F21*D21</f>
        <v>100000</v>
      </c>
    </row>
    <row r="22" spans="1:7" ht="12.75" customHeight="1">
      <c r="A22" s="5"/>
      <c r="B22" s="44" t="s">
        <v>70</v>
      </c>
      <c r="C22" s="45" t="s">
        <v>21</v>
      </c>
      <c r="D22" s="46">
        <v>8</v>
      </c>
      <c r="E22" s="45" t="s">
        <v>99</v>
      </c>
      <c r="F22" s="14">
        <v>25000</v>
      </c>
      <c r="G22" s="15">
        <f t="shared" si="0"/>
        <v>200000</v>
      </c>
    </row>
    <row r="23" spans="1:7" ht="12.75" customHeight="1">
      <c r="A23" s="5"/>
      <c r="B23" s="44" t="s">
        <v>71</v>
      </c>
      <c r="C23" s="45" t="s">
        <v>21</v>
      </c>
      <c r="D23" s="46">
        <v>5</v>
      </c>
      <c r="E23" s="45" t="s">
        <v>81</v>
      </c>
      <c r="F23" s="14">
        <v>25000</v>
      </c>
      <c r="G23" s="15">
        <f t="shared" si="0"/>
        <v>125000</v>
      </c>
    </row>
    <row r="24" spans="1:7" ht="12.75" customHeight="1">
      <c r="A24" s="5"/>
      <c r="B24" s="44" t="s">
        <v>72</v>
      </c>
      <c r="C24" s="45" t="s">
        <v>21</v>
      </c>
      <c r="D24" s="46">
        <v>6</v>
      </c>
      <c r="E24" s="45" t="s">
        <v>99</v>
      </c>
      <c r="F24" s="14">
        <v>25000</v>
      </c>
      <c r="G24" s="15">
        <f t="shared" si="0"/>
        <v>150000</v>
      </c>
    </row>
    <row r="25" spans="1:7" ht="12.75" customHeight="1">
      <c r="A25" s="5"/>
      <c r="B25" s="44" t="s">
        <v>73</v>
      </c>
      <c r="C25" s="45" t="s">
        <v>21</v>
      </c>
      <c r="D25" s="46">
        <v>3</v>
      </c>
      <c r="E25" s="45" t="s">
        <v>99</v>
      </c>
      <c r="F25" s="14">
        <v>25000</v>
      </c>
      <c r="G25" s="15">
        <f t="shared" si="0"/>
        <v>75000</v>
      </c>
    </row>
    <row r="26" spans="1:7" ht="13" customHeight="1">
      <c r="A26" s="5"/>
      <c r="B26" s="47" t="s">
        <v>74</v>
      </c>
      <c r="C26" s="45" t="s">
        <v>21</v>
      </c>
      <c r="D26" s="46">
        <v>6</v>
      </c>
      <c r="E26" s="45" t="s">
        <v>99</v>
      </c>
      <c r="F26" s="14">
        <v>25000</v>
      </c>
      <c r="G26" s="15">
        <f t="shared" si="0"/>
        <v>150000</v>
      </c>
    </row>
    <row r="27" spans="1:7" ht="12.75" customHeight="1">
      <c r="A27" s="5"/>
      <c r="B27" s="44" t="s">
        <v>75</v>
      </c>
      <c r="C27" s="45" t="s">
        <v>21</v>
      </c>
      <c r="D27" s="46">
        <v>4</v>
      </c>
      <c r="E27" s="45" t="s">
        <v>99</v>
      </c>
      <c r="F27" s="14">
        <v>25000</v>
      </c>
      <c r="G27" s="15">
        <f t="shared" si="0"/>
        <v>100000</v>
      </c>
    </row>
    <row r="28" spans="1:7" ht="12.75" customHeight="1">
      <c r="A28" s="5"/>
      <c r="B28" s="44" t="s">
        <v>76</v>
      </c>
      <c r="C28" s="45" t="s">
        <v>21</v>
      </c>
      <c r="D28" s="46">
        <v>4</v>
      </c>
      <c r="E28" s="45" t="s">
        <v>99</v>
      </c>
      <c r="F28" s="14">
        <v>25000</v>
      </c>
      <c r="G28" s="15">
        <f t="shared" si="0"/>
        <v>100000</v>
      </c>
    </row>
    <row r="29" spans="1:7" ht="12.75" customHeight="1">
      <c r="A29" s="5"/>
      <c r="B29" s="44" t="s">
        <v>77</v>
      </c>
      <c r="C29" s="45" t="s">
        <v>21</v>
      </c>
      <c r="D29" s="46">
        <v>24</v>
      </c>
      <c r="E29" s="45" t="s">
        <v>99</v>
      </c>
      <c r="F29" s="14">
        <v>25000</v>
      </c>
      <c r="G29" s="15">
        <f t="shared" si="0"/>
        <v>600000</v>
      </c>
    </row>
    <row r="30" spans="1:7" ht="12.75" customHeight="1">
      <c r="A30" s="5"/>
      <c r="B30" s="48" t="s">
        <v>78</v>
      </c>
      <c r="C30" s="49" t="s">
        <v>21</v>
      </c>
      <c r="D30" s="50">
        <v>24</v>
      </c>
      <c r="E30" s="45" t="s">
        <v>99</v>
      </c>
      <c r="F30" s="14">
        <v>25000</v>
      </c>
      <c r="G30" s="15">
        <f t="shared" si="0"/>
        <v>600000</v>
      </c>
    </row>
    <row r="31" spans="1:7" ht="12.75" customHeight="1">
      <c r="A31" s="5"/>
      <c r="B31" s="51" t="s">
        <v>22</v>
      </c>
      <c r="C31" s="52"/>
      <c r="D31" s="52"/>
      <c r="E31" s="52"/>
      <c r="F31" s="53"/>
      <c r="G31" s="54">
        <f>SUM(G21:G30)</f>
        <v>2200000</v>
      </c>
    </row>
    <row r="32" spans="1:7" ht="12" customHeight="1">
      <c r="A32" s="2"/>
      <c r="B32" s="37"/>
      <c r="C32" s="39"/>
      <c r="D32" s="39"/>
      <c r="E32" s="39"/>
      <c r="F32" s="55"/>
      <c r="G32" s="55"/>
    </row>
    <row r="33" spans="1:9" ht="12" customHeight="1">
      <c r="A33" s="4"/>
      <c r="B33" s="56" t="s">
        <v>23</v>
      </c>
      <c r="C33" s="57"/>
      <c r="D33" s="58"/>
      <c r="E33" s="58"/>
      <c r="F33" s="59"/>
      <c r="G33" s="59"/>
    </row>
    <row r="34" spans="1:9" ht="24" customHeight="1">
      <c r="A34" s="4"/>
      <c r="B34" s="60" t="s">
        <v>15</v>
      </c>
      <c r="C34" s="61" t="s">
        <v>16</v>
      </c>
      <c r="D34" s="61" t="s">
        <v>17</v>
      </c>
      <c r="E34" s="60" t="s">
        <v>18</v>
      </c>
      <c r="F34" s="61" t="s">
        <v>19</v>
      </c>
      <c r="G34" s="60" t="s">
        <v>20</v>
      </c>
    </row>
    <row r="35" spans="1:9" ht="12" customHeight="1">
      <c r="A35" s="4"/>
      <c r="B35" s="12" t="s">
        <v>62</v>
      </c>
      <c r="C35" s="13" t="s">
        <v>57</v>
      </c>
      <c r="D35" s="13">
        <v>2</v>
      </c>
      <c r="E35" s="12" t="s">
        <v>61</v>
      </c>
      <c r="F35" s="14">
        <v>25000</v>
      </c>
      <c r="G35" s="16">
        <f>F35*D35</f>
        <v>50000</v>
      </c>
    </row>
    <row r="36" spans="1:9" ht="12" customHeight="1">
      <c r="A36" s="4"/>
      <c r="B36" s="12" t="s">
        <v>63</v>
      </c>
      <c r="C36" s="13" t="s">
        <v>57</v>
      </c>
      <c r="D36" s="13">
        <v>3</v>
      </c>
      <c r="E36" s="12" t="s">
        <v>61</v>
      </c>
      <c r="F36" s="14">
        <v>25000</v>
      </c>
      <c r="G36" s="16">
        <f>F36*D36</f>
        <v>75000</v>
      </c>
    </row>
    <row r="37" spans="1:9" ht="12" customHeight="1">
      <c r="A37" s="4"/>
      <c r="B37" s="12" t="s">
        <v>64</v>
      </c>
      <c r="C37" s="13" t="s">
        <v>57</v>
      </c>
      <c r="D37" s="13">
        <v>2</v>
      </c>
      <c r="E37" s="12" t="s">
        <v>65</v>
      </c>
      <c r="F37" s="14">
        <v>25000</v>
      </c>
      <c r="G37" s="16">
        <f>F37*D37</f>
        <v>50000</v>
      </c>
    </row>
    <row r="38" spans="1:9" ht="12" customHeight="1">
      <c r="A38" s="4"/>
      <c r="B38" s="62" t="s">
        <v>24</v>
      </c>
      <c r="C38" s="63"/>
      <c r="D38" s="63"/>
      <c r="E38" s="63"/>
      <c r="F38" s="64"/>
      <c r="G38" s="65">
        <f>SUM(G35:G37)</f>
        <v>175000</v>
      </c>
    </row>
    <row r="39" spans="1:9" ht="12" customHeight="1">
      <c r="A39" s="2"/>
      <c r="B39" s="66"/>
      <c r="C39" s="67"/>
      <c r="D39" s="67"/>
      <c r="E39" s="67"/>
      <c r="F39" s="68"/>
      <c r="G39" s="68"/>
    </row>
    <row r="40" spans="1:9" ht="12" customHeight="1">
      <c r="A40" s="4"/>
      <c r="B40" s="56" t="s">
        <v>25</v>
      </c>
      <c r="C40" s="57"/>
      <c r="D40" s="58"/>
      <c r="E40" s="58"/>
      <c r="F40" s="59"/>
      <c r="G40" s="59"/>
    </row>
    <row r="41" spans="1:9" ht="24" customHeight="1">
      <c r="A41" s="4"/>
      <c r="B41" s="69" t="s">
        <v>15</v>
      </c>
      <c r="C41" s="69" t="s">
        <v>16</v>
      </c>
      <c r="D41" s="69" t="s">
        <v>111</v>
      </c>
      <c r="E41" s="69" t="s">
        <v>18</v>
      </c>
      <c r="F41" s="70" t="s">
        <v>19</v>
      </c>
      <c r="G41" s="69" t="s">
        <v>20</v>
      </c>
    </row>
    <row r="42" spans="1:9" ht="12.75" customHeight="1">
      <c r="A42" s="5"/>
      <c r="B42" s="71" t="s">
        <v>26</v>
      </c>
      <c r="C42" s="72" t="s">
        <v>113</v>
      </c>
      <c r="D42" s="149">
        <v>0.2</v>
      </c>
      <c r="E42" s="74" t="s">
        <v>79</v>
      </c>
      <c r="F42" s="75">
        <v>125000</v>
      </c>
      <c r="G42" s="17">
        <f t="shared" ref="G42:G46" si="1">((F42*D42)*0.19)+(F42*D42)</f>
        <v>29750</v>
      </c>
      <c r="I42" s="150"/>
    </row>
    <row r="43" spans="1:9" ht="12.75" customHeight="1">
      <c r="A43" s="5"/>
      <c r="B43" s="71" t="s">
        <v>82</v>
      </c>
      <c r="C43" s="72" t="s">
        <v>113</v>
      </c>
      <c r="D43" s="149">
        <v>0.4</v>
      </c>
      <c r="E43" s="74" t="s">
        <v>79</v>
      </c>
      <c r="F43" s="75">
        <v>125000</v>
      </c>
      <c r="G43" s="17">
        <f t="shared" si="1"/>
        <v>59500</v>
      </c>
      <c r="I43" s="150"/>
    </row>
    <row r="44" spans="1:9" ht="12.75" customHeight="1">
      <c r="A44" s="5"/>
      <c r="B44" s="71" t="s">
        <v>63</v>
      </c>
      <c r="C44" s="72" t="s">
        <v>113</v>
      </c>
      <c r="D44" s="149">
        <v>0.2</v>
      </c>
      <c r="E44" s="74" t="s">
        <v>79</v>
      </c>
      <c r="F44" s="75">
        <v>125000</v>
      </c>
      <c r="G44" s="17">
        <f t="shared" si="1"/>
        <v>29750</v>
      </c>
      <c r="I44" s="150"/>
    </row>
    <row r="45" spans="1:9" ht="12.75" customHeight="1">
      <c r="A45" s="5"/>
      <c r="B45" s="71" t="s">
        <v>83</v>
      </c>
      <c r="C45" s="72" t="s">
        <v>113</v>
      </c>
      <c r="D45" s="149">
        <v>0.1</v>
      </c>
      <c r="E45" s="74" t="s">
        <v>79</v>
      </c>
      <c r="F45" s="75">
        <v>96000</v>
      </c>
      <c r="G45" s="17">
        <f t="shared" si="1"/>
        <v>11424</v>
      </c>
      <c r="I45" s="150"/>
    </row>
    <row r="46" spans="1:9" ht="12.75" customHeight="1">
      <c r="A46" s="5"/>
      <c r="B46" s="71" t="s">
        <v>84</v>
      </c>
      <c r="C46" s="72" t="s">
        <v>113</v>
      </c>
      <c r="D46" s="149">
        <v>0.4</v>
      </c>
      <c r="E46" s="76" t="s">
        <v>80</v>
      </c>
      <c r="F46" s="77">
        <v>50000</v>
      </c>
      <c r="G46" s="17">
        <f t="shared" si="1"/>
        <v>23800</v>
      </c>
      <c r="I46" s="150"/>
    </row>
    <row r="47" spans="1:9" ht="12.75" customHeight="1">
      <c r="A47" s="4"/>
      <c r="B47" s="78" t="s">
        <v>27</v>
      </c>
      <c r="C47" s="79"/>
      <c r="D47" s="79"/>
      <c r="E47" s="79"/>
      <c r="F47" s="80"/>
      <c r="G47" s="81">
        <f>SUM(G42:G46)</f>
        <v>154224</v>
      </c>
    </row>
    <row r="48" spans="1:9" ht="12" customHeight="1">
      <c r="A48" s="2"/>
      <c r="B48" s="66"/>
      <c r="C48" s="67"/>
      <c r="D48" s="67"/>
      <c r="E48" s="67"/>
      <c r="F48" s="68"/>
      <c r="G48" s="68"/>
    </row>
    <row r="49" spans="1:11" ht="12" customHeight="1">
      <c r="A49" s="4"/>
      <c r="B49" s="56" t="s">
        <v>28</v>
      </c>
      <c r="C49" s="57"/>
      <c r="D49" s="58"/>
      <c r="E49" s="58"/>
      <c r="F49" s="59"/>
      <c r="G49" s="59"/>
    </row>
    <row r="50" spans="1:11" ht="24" customHeight="1">
      <c r="A50" s="4"/>
      <c r="B50" s="70" t="s">
        <v>29</v>
      </c>
      <c r="C50" s="70" t="s">
        <v>30</v>
      </c>
      <c r="D50" s="70" t="s">
        <v>31</v>
      </c>
      <c r="E50" s="70" t="s">
        <v>18</v>
      </c>
      <c r="F50" s="70" t="s">
        <v>19</v>
      </c>
      <c r="G50" s="70" t="s">
        <v>20</v>
      </c>
      <c r="K50" s="8"/>
    </row>
    <row r="51" spans="1:11" ht="12.75" customHeight="1">
      <c r="A51" s="5"/>
      <c r="B51" s="82" t="s">
        <v>85</v>
      </c>
      <c r="C51" s="82"/>
      <c r="D51" s="82"/>
      <c r="E51" s="76"/>
      <c r="F51" s="83"/>
      <c r="G51" s="16"/>
      <c r="I51" s="18"/>
      <c r="J51" s="19"/>
      <c r="K51" s="19"/>
    </row>
    <row r="52" spans="1:11" ht="12.75" customHeight="1">
      <c r="A52" s="5"/>
      <c r="B52" s="71" t="s">
        <v>86</v>
      </c>
      <c r="C52" s="74" t="s">
        <v>87</v>
      </c>
      <c r="D52" s="151">
        <v>28000</v>
      </c>
      <c r="E52" s="74" t="s">
        <v>79</v>
      </c>
      <c r="F52" s="84">
        <v>150</v>
      </c>
      <c r="G52" s="16">
        <f t="shared" ref="G52:G66" si="2">((F52*D52)*0.19)+(F52*D52)</f>
        <v>4998000</v>
      </c>
      <c r="I52" s="19"/>
    </row>
    <row r="53" spans="1:11" ht="12.75" customHeight="1">
      <c r="A53" s="5"/>
      <c r="B53" s="85" t="s">
        <v>88</v>
      </c>
      <c r="C53" s="74"/>
      <c r="D53" s="73"/>
      <c r="E53" s="74"/>
      <c r="F53" s="84"/>
      <c r="G53" s="16"/>
    </row>
    <row r="54" spans="1:11" ht="12.75" customHeight="1">
      <c r="A54" s="5"/>
      <c r="B54" s="71" t="s">
        <v>116</v>
      </c>
      <c r="C54" s="74" t="s">
        <v>109</v>
      </c>
      <c r="D54" s="73">
        <v>200</v>
      </c>
      <c r="E54" s="74" t="s">
        <v>79</v>
      </c>
      <c r="F54" s="75">
        <v>1200</v>
      </c>
      <c r="G54" s="16">
        <f t="shared" si="2"/>
        <v>285600</v>
      </c>
    </row>
    <row r="55" spans="1:11" ht="12.75" customHeight="1">
      <c r="A55" s="5"/>
      <c r="B55" s="71" t="s">
        <v>117</v>
      </c>
      <c r="C55" s="74" t="s">
        <v>89</v>
      </c>
      <c r="D55" s="151">
        <v>150</v>
      </c>
      <c r="E55" s="74" t="s">
        <v>79</v>
      </c>
      <c r="F55" s="84">
        <v>1760</v>
      </c>
      <c r="G55" s="16">
        <f t="shared" si="2"/>
        <v>314160</v>
      </c>
      <c r="I55" s="19"/>
    </row>
    <row r="56" spans="1:11" ht="12.75" customHeight="1">
      <c r="A56" s="5"/>
      <c r="B56" s="71" t="s">
        <v>119</v>
      </c>
      <c r="C56" s="74" t="s">
        <v>120</v>
      </c>
      <c r="D56" s="151">
        <v>200</v>
      </c>
      <c r="E56" s="74" t="s">
        <v>79</v>
      </c>
      <c r="F56" s="75">
        <v>1540</v>
      </c>
      <c r="G56" s="16">
        <f t="shared" si="2"/>
        <v>366520</v>
      </c>
      <c r="I56" s="19"/>
    </row>
    <row r="57" spans="1:11" ht="12.75" customHeight="1">
      <c r="A57" s="5"/>
      <c r="B57" s="85" t="s">
        <v>90</v>
      </c>
      <c r="C57" s="74"/>
      <c r="D57" s="73"/>
      <c r="E57" s="74"/>
      <c r="F57" s="84"/>
      <c r="G57" s="16"/>
      <c r="I57" s="19"/>
    </row>
    <row r="58" spans="1:11" ht="12.75" customHeight="1">
      <c r="A58" s="5"/>
      <c r="B58" s="71" t="s">
        <v>118</v>
      </c>
      <c r="C58" s="74" t="s">
        <v>107</v>
      </c>
      <c r="D58" s="73">
        <v>2</v>
      </c>
      <c r="E58" s="86" t="s">
        <v>99</v>
      </c>
      <c r="F58" s="84">
        <v>12500</v>
      </c>
      <c r="G58" s="16">
        <f t="shared" si="2"/>
        <v>29750</v>
      </c>
      <c r="I58" s="19"/>
    </row>
    <row r="59" spans="1:11" ht="12.75" customHeight="1">
      <c r="A59" s="5"/>
      <c r="B59" s="71" t="s">
        <v>106</v>
      </c>
      <c r="C59" s="74" t="s">
        <v>107</v>
      </c>
      <c r="D59" s="73">
        <v>2</v>
      </c>
      <c r="E59" s="86" t="s">
        <v>99</v>
      </c>
      <c r="F59" s="84">
        <v>103000</v>
      </c>
      <c r="G59" s="16">
        <f t="shared" si="2"/>
        <v>245140</v>
      </c>
      <c r="I59" s="19"/>
    </row>
    <row r="60" spans="1:11" ht="12.75" customHeight="1">
      <c r="A60" s="5"/>
      <c r="B60" s="85" t="s">
        <v>91</v>
      </c>
      <c r="C60" s="74"/>
      <c r="D60" s="73"/>
      <c r="E60" s="74"/>
      <c r="F60" s="84"/>
      <c r="G60" s="16"/>
      <c r="I60" s="19"/>
    </row>
    <row r="61" spans="1:11" ht="12.75" customHeight="1">
      <c r="A61" s="5"/>
      <c r="B61" s="71" t="s">
        <v>121</v>
      </c>
      <c r="C61" s="74" t="s">
        <v>92</v>
      </c>
      <c r="D61" s="73">
        <v>6</v>
      </c>
      <c r="E61" s="86" t="s">
        <v>99</v>
      </c>
      <c r="F61" s="84">
        <v>32900</v>
      </c>
      <c r="G61" s="16">
        <f t="shared" si="2"/>
        <v>234906</v>
      </c>
      <c r="I61" s="19"/>
    </row>
    <row r="62" spans="1:11" ht="12.75" customHeight="1">
      <c r="A62" s="5"/>
      <c r="B62" s="85" t="s">
        <v>93</v>
      </c>
      <c r="C62" s="74"/>
      <c r="D62" s="73"/>
      <c r="E62" s="74"/>
      <c r="F62" s="84"/>
      <c r="G62" s="16"/>
      <c r="I62" s="19"/>
      <c r="J62" s="19"/>
      <c r="K62" s="19"/>
    </row>
    <row r="63" spans="1:11" ht="12.75" customHeight="1">
      <c r="A63" s="5"/>
      <c r="B63" s="71" t="s">
        <v>112</v>
      </c>
      <c r="C63" s="74" t="s">
        <v>109</v>
      </c>
      <c r="D63" s="73">
        <v>2</v>
      </c>
      <c r="E63" s="86" t="s">
        <v>99</v>
      </c>
      <c r="F63" s="84">
        <v>114350</v>
      </c>
      <c r="G63" s="16">
        <f t="shared" si="2"/>
        <v>272153</v>
      </c>
      <c r="I63" s="19"/>
      <c r="J63" s="19"/>
      <c r="K63" s="19"/>
    </row>
    <row r="64" spans="1:11" ht="12.75" customHeight="1">
      <c r="A64" s="5"/>
      <c r="B64" s="71" t="s">
        <v>108</v>
      </c>
      <c r="C64" s="74" t="s">
        <v>107</v>
      </c>
      <c r="D64" s="73">
        <v>2</v>
      </c>
      <c r="E64" s="86" t="s">
        <v>99</v>
      </c>
      <c r="F64" s="84">
        <v>116870</v>
      </c>
      <c r="G64" s="16">
        <f t="shared" si="2"/>
        <v>278150.59999999998</v>
      </c>
      <c r="I64" s="19"/>
      <c r="J64" s="19"/>
      <c r="K64" s="19"/>
    </row>
    <row r="65" spans="1:11" ht="12.75" customHeight="1">
      <c r="A65" s="5"/>
      <c r="B65" s="85" t="s">
        <v>94</v>
      </c>
      <c r="C65" s="74"/>
      <c r="D65" s="73"/>
      <c r="E65" s="74"/>
      <c r="F65" s="84"/>
      <c r="G65" s="16"/>
      <c r="I65" s="19"/>
    </row>
    <row r="66" spans="1:11" ht="12.75" customHeight="1">
      <c r="A66" s="5"/>
      <c r="B66" s="71" t="s">
        <v>110</v>
      </c>
      <c r="C66" s="74" t="s">
        <v>16</v>
      </c>
      <c r="D66" s="73">
        <v>1000</v>
      </c>
      <c r="E66" s="86" t="s">
        <v>99</v>
      </c>
      <c r="F66" s="84">
        <v>700</v>
      </c>
      <c r="G66" s="16">
        <f t="shared" si="2"/>
        <v>833000</v>
      </c>
      <c r="I66" s="19"/>
      <c r="J66" s="19"/>
      <c r="K66" s="19"/>
    </row>
    <row r="67" spans="1:11" ht="13.5" customHeight="1">
      <c r="A67" s="4"/>
      <c r="B67" s="62" t="s">
        <v>32</v>
      </c>
      <c r="C67" s="63"/>
      <c r="D67" s="63"/>
      <c r="E67" s="63"/>
      <c r="F67" s="64"/>
      <c r="G67" s="65">
        <f>SUM(G51:G66)</f>
        <v>7857379.5999999996</v>
      </c>
    </row>
    <row r="68" spans="1:11" ht="12" customHeight="1">
      <c r="A68" s="2"/>
      <c r="B68" s="66"/>
      <c r="C68" s="67"/>
      <c r="D68" s="67"/>
      <c r="E68" s="87"/>
      <c r="F68" s="68"/>
      <c r="G68" s="68"/>
    </row>
    <row r="69" spans="1:11" ht="12" customHeight="1">
      <c r="A69" s="4"/>
      <c r="B69" s="56" t="s">
        <v>33</v>
      </c>
      <c r="C69" s="57"/>
      <c r="D69" s="58"/>
      <c r="E69" s="58"/>
      <c r="F69" s="59"/>
      <c r="G69" s="59"/>
    </row>
    <row r="70" spans="1:11" ht="24" customHeight="1">
      <c r="A70" s="4"/>
      <c r="B70" s="69" t="s">
        <v>34</v>
      </c>
      <c r="C70" s="70" t="s">
        <v>30</v>
      </c>
      <c r="D70" s="70" t="s">
        <v>31</v>
      </c>
      <c r="E70" s="69" t="s">
        <v>18</v>
      </c>
      <c r="F70" s="70" t="s">
        <v>19</v>
      </c>
      <c r="G70" s="69" t="s">
        <v>20</v>
      </c>
    </row>
    <row r="71" spans="1:11" ht="12.75" customHeight="1">
      <c r="A71" s="7"/>
      <c r="B71" s="88" t="s">
        <v>95</v>
      </c>
      <c r="C71" s="45" t="s">
        <v>96</v>
      </c>
      <c r="D71" s="89">
        <v>1</v>
      </c>
      <c r="E71" s="45"/>
      <c r="F71" s="83">
        <v>3738000</v>
      </c>
      <c r="G71" s="16">
        <f>+F71</f>
        <v>3738000</v>
      </c>
      <c r="I71" s="18"/>
      <c r="J71" s="19"/>
      <c r="K71" s="19"/>
    </row>
    <row r="72" spans="1:11" ht="13.5" customHeight="1">
      <c r="A72" s="4"/>
      <c r="B72" s="90" t="s">
        <v>35</v>
      </c>
      <c r="C72" s="91"/>
      <c r="D72" s="91"/>
      <c r="E72" s="91"/>
      <c r="F72" s="92"/>
      <c r="G72" s="93">
        <f>SUM(G71:G71)</f>
        <v>3738000</v>
      </c>
    </row>
    <row r="73" spans="1:11" ht="12" customHeight="1">
      <c r="A73" s="2"/>
      <c r="B73" s="94"/>
      <c r="C73" s="94"/>
      <c r="D73" s="94"/>
      <c r="E73" s="94"/>
      <c r="F73" s="95"/>
      <c r="G73" s="95"/>
    </row>
    <row r="74" spans="1:11" ht="12" customHeight="1">
      <c r="A74" s="7"/>
      <c r="B74" s="96" t="s">
        <v>36</v>
      </c>
      <c r="C74" s="97"/>
      <c r="D74" s="97"/>
      <c r="E74" s="97"/>
      <c r="F74" s="97"/>
      <c r="G74" s="98">
        <f>G31+G38+G47+G67+G72</f>
        <v>14124603.6</v>
      </c>
    </row>
    <row r="75" spans="1:11" ht="12" customHeight="1">
      <c r="A75" s="7"/>
      <c r="B75" s="99" t="s">
        <v>37</v>
      </c>
      <c r="C75" s="100"/>
      <c r="D75" s="100"/>
      <c r="E75" s="100"/>
      <c r="F75" s="100"/>
      <c r="G75" s="101">
        <f>G74*0.05</f>
        <v>706230.18</v>
      </c>
    </row>
    <row r="76" spans="1:11" ht="12" customHeight="1">
      <c r="A76" s="7"/>
      <c r="B76" s="102" t="s">
        <v>38</v>
      </c>
      <c r="C76" s="103"/>
      <c r="D76" s="103"/>
      <c r="E76" s="103"/>
      <c r="F76" s="103"/>
      <c r="G76" s="104">
        <f>G75+G74</f>
        <v>14830833.779999999</v>
      </c>
    </row>
    <row r="77" spans="1:11" ht="12" customHeight="1">
      <c r="A77" s="7"/>
      <c r="B77" s="99" t="s">
        <v>39</v>
      </c>
      <c r="C77" s="100"/>
      <c r="D77" s="100"/>
      <c r="E77" s="100"/>
      <c r="F77" s="100"/>
      <c r="G77" s="101">
        <f>G12</f>
        <v>27684160</v>
      </c>
    </row>
    <row r="78" spans="1:11" ht="12" customHeight="1">
      <c r="A78" s="7"/>
      <c r="B78" s="105" t="s">
        <v>40</v>
      </c>
      <c r="C78" s="106"/>
      <c r="D78" s="106"/>
      <c r="E78" s="106"/>
      <c r="F78" s="106"/>
      <c r="G78" s="107">
        <f>G77-G76</f>
        <v>12853326.220000001</v>
      </c>
    </row>
    <row r="79" spans="1:11" ht="12" customHeight="1">
      <c r="A79" s="7"/>
      <c r="B79" s="108" t="s">
        <v>114</v>
      </c>
      <c r="C79" s="109"/>
      <c r="D79" s="109"/>
      <c r="E79" s="109"/>
      <c r="F79" s="109"/>
      <c r="G79" s="110"/>
    </row>
    <row r="80" spans="1:11" ht="12.75" customHeight="1" thickBot="1">
      <c r="A80" s="7"/>
      <c r="B80" s="111"/>
      <c r="C80" s="109"/>
      <c r="D80" s="109"/>
      <c r="E80" s="109"/>
      <c r="F80" s="109"/>
      <c r="G80" s="110"/>
    </row>
    <row r="81" spans="1:7" ht="12" customHeight="1">
      <c r="A81" s="7"/>
      <c r="B81" s="112" t="s">
        <v>115</v>
      </c>
      <c r="C81" s="113"/>
      <c r="D81" s="113"/>
      <c r="E81" s="113"/>
      <c r="F81" s="114"/>
      <c r="G81" s="110"/>
    </row>
    <row r="82" spans="1:7" ht="12" customHeight="1">
      <c r="A82" s="7"/>
      <c r="B82" s="115" t="s">
        <v>41</v>
      </c>
      <c r="C82" s="116"/>
      <c r="D82" s="116"/>
      <c r="E82" s="116"/>
      <c r="F82" s="117"/>
      <c r="G82" s="110"/>
    </row>
    <row r="83" spans="1:7" ht="12" customHeight="1">
      <c r="A83" s="7"/>
      <c r="B83" s="115" t="s">
        <v>42</v>
      </c>
      <c r="C83" s="116"/>
      <c r="D83" s="116"/>
      <c r="E83" s="116"/>
      <c r="F83" s="117"/>
      <c r="G83" s="110"/>
    </row>
    <row r="84" spans="1:7" ht="12" customHeight="1">
      <c r="A84" s="7"/>
      <c r="B84" s="115" t="s">
        <v>43</v>
      </c>
      <c r="C84" s="116"/>
      <c r="D84" s="116"/>
      <c r="E84" s="116"/>
      <c r="F84" s="117"/>
      <c r="G84" s="110"/>
    </row>
    <row r="85" spans="1:7" ht="12" customHeight="1">
      <c r="A85" s="7"/>
      <c r="B85" s="115" t="s">
        <v>44</v>
      </c>
      <c r="C85" s="116"/>
      <c r="D85" s="116"/>
      <c r="E85" s="116"/>
      <c r="F85" s="117"/>
      <c r="G85" s="110"/>
    </row>
    <row r="86" spans="1:7" ht="12" customHeight="1">
      <c r="A86" s="7"/>
      <c r="B86" s="115" t="s">
        <v>45</v>
      </c>
      <c r="C86" s="116"/>
      <c r="D86" s="116"/>
      <c r="E86" s="116"/>
      <c r="F86" s="117"/>
      <c r="G86" s="110"/>
    </row>
    <row r="87" spans="1:7" ht="12.75" customHeight="1" thickBot="1">
      <c r="A87" s="7"/>
      <c r="B87" s="118" t="s">
        <v>46</v>
      </c>
      <c r="C87" s="119"/>
      <c r="D87" s="119"/>
      <c r="E87" s="119"/>
      <c r="F87" s="120"/>
      <c r="G87" s="110"/>
    </row>
    <row r="88" spans="1:7" ht="12.75" customHeight="1">
      <c r="A88" s="7"/>
      <c r="B88" s="121"/>
      <c r="C88" s="116"/>
      <c r="D88" s="116"/>
      <c r="E88" s="116"/>
      <c r="F88" s="116"/>
      <c r="G88" s="110"/>
    </row>
    <row r="89" spans="1:7" ht="15" customHeight="1" thickBot="1">
      <c r="A89" s="7"/>
      <c r="B89" s="152" t="s">
        <v>47</v>
      </c>
      <c r="C89" s="153"/>
      <c r="D89" s="122"/>
      <c r="E89" s="123"/>
      <c r="F89" s="123"/>
      <c r="G89" s="110"/>
    </row>
    <row r="90" spans="1:7" ht="12" customHeight="1">
      <c r="A90" s="7"/>
      <c r="B90" s="124" t="s">
        <v>34</v>
      </c>
      <c r="C90" s="125" t="s">
        <v>48</v>
      </c>
      <c r="D90" s="126" t="s">
        <v>49</v>
      </c>
      <c r="E90" s="123"/>
      <c r="F90" s="123"/>
      <c r="G90" s="110"/>
    </row>
    <row r="91" spans="1:7" ht="12" customHeight="1">
      <c r="A91" s="7"/>
      <c r="B91" s="127" t="s">
        <v>50</v>
      </c>
      <c r="C91" s="128">
        <f>+G31</f>
        <v>2200000</v>
      </c>
      <c r="D91" s="129">
        <f>(C91/C97)</f>
        <v>0.14833960333145882</v>
      </c>
      <c r="E91" s="123"/>
      <c r="F91" s="123"/>
      <c r="G91" s="110"/>
    </row>
    <row r="92" spans="1:7" ht="12" customHeight="1">
      <c r="A92" s="7"/>
      <c r="B92" s="127" t="s">
        <v>51</v>
      </c>
      <c r="C92" s="128">
        <f>+G38</f>
        <v>175000</v>
      </c>
      <c r="D92" s="129">
        <f>+C92/C97</f>
        <v>1.1799741174093315E-2</v>
      </c>
      <c r="E92" s="123"/>
      <c r="F92" s="123"/>
      <c r="G92" s="110"/>
    </row>
    <row r="93" spans="1:7" ht="12" customHeight="1">
      <c r="A93" s="7"/>
      <c r="B93" s="127" t="s">
        <v>52</v>
      </c>
      <c r="C93" s="128">
        <f>+G47</f>
        <v>154224</v>
      </c>
      <c r="D93" s="129">
        <f>(C93/C97)</f>
        <v>1.0398875901904957E-2</v>
      </c>
      <c r="E93" s="123"/>
      <c r="F93" s="123"/>
      <c r="G93" s="110"/>
    </row>
    <row r="94" spans="1:7" ht="12" customHeight="1">
      <c r="A94" s="7"/>
      <c r="B94" s="127" t="s">
        <v>29</v>
      </c>
      <c r="C94" s="128">
        <f>+G67</f>
        <v>7857379.5999999996</v>
      </c>
      <c r="D94" s="129">
        <f>(C94/C97)</f>
        <v>0.52980026049486206</v>
      </c>
      <c r="E94" s="123"/>
      <c r="F94" s="123"/>
      <c r="G94" s="110"/>
    </row>
    <row r="95" spans="1:7" ht="12" customHeight="1">
      <c r="A95" s="7"/>
      <c r="B95" s="127" t="s">
        <v>53</v>
      </c>
      <c r="C95" s="130">
        <f>+G72</f>
        <v>3738000</v>
      </c>
      <c r="D95" s="129">
        <f>(C95/C97)</f>
        <v>0.25204247147863323</v>
      </c>
      <c r="E95" s="131"/>
      <c r="F95" s="131"/>
      <c r="G95" s="110"/>
    </row>
    <row r="96" spans="1:7" ht="12" customHeight="1">
      <c r="A96" s="7"/>
      <c r="B96" s="127" t="s">
        <v>54</v>
      </c>
      <c r="C96" s="130">
        <f>+G75</f>
        <v>706230.18</v>
      </c>
      <c r="D96" s="129">
        <f>(C96/C97)</f>
        <v>4.7619047619047623E-2</v>
      </c>
      <c r="E96" s="131"/>
      <c r="F96" s="131"/>
      <c r="G96" s="110"/>
    </row>
    <row r="97" spans="1:7" ht="12.75" customHeight="1" thickBot="1">
      <c r="A97" s="7"/>
      <c r="B97" s="132" t="s">
        <v>55</v>
      </c>
      <c r="C97" s="133">
        <f>SUM(C91:C96)</f>
        <v>14830833.779999999</v>
      </c>
      <c r="D97" s="134">
        <f>SUM(D91:D96)</f>
        <v>1</v>
      </c>
      <c r="E97" s="131"/>
      <c r="F97" s="131"/>
      <c r="G97" s="110"/>
    </row>
    <row r="98" spans="1:7" ht="12" customHeight="1">
      <c r="A98" s="7"/>
      <c r="B98" s="111"/>
      <c r="C98" s="109"/>
      <c r="D98" s="109"/>
      <c r="E98" s="109"/>
      <c r="F98" s="109"/>
      <c r="G98" s="110"/>
    </row>
    <row r="99" spans="1:7" ht="12.75" customHeight="1">
      <c r="A99" s="7"/>
      <c r="B99" s="135"/>
      <c r="C99" s="109"/>
      <c r="D99" s="109"/>
      <c r="E99" s="109"/>
      <c r="F99" s="109"/>
      <c r="G99" s="110"/>
    </row>
    <row r="100" spans="1:7" ht="12" customHeight="1" thickBot="1">
      <c r="A100" s="6"/>
      <c r="B100" s="136"/>
      <c r="C100" s="137" t="s">
        <v>103</v>
      </c>
      <c r="D100" s="138"/>
      <c r="E100" s="139"/>
      <c r="F100" s="140"/>
      <c r="G100" s="110"/>
    </row>
    <row r="101" spans="1:7" ht="12" customHeight="1">
      <c r="A101" s="7"/>
      <c r="B101" s="141" t="s">
        <v>104</v>
      </c>
      <c r="C101" s="142">
        <v>10000</v>
      </c>
      <c r="D101" s="142">
        <v>14000</v>
      </c>
      <c r="E101" s="143">
        <v>16000</v>
      </c>
      <c r="F101" s="144"/>
      <c r="G101" s="145"/>
    </row>
    <row r="102" spans="1:7" ht="12.75" customHeight="1" thickBot="1">
      <c r="A102" s="7"/>
      <c r="B102" s="132" t="s">
        <v>105</v>
      </c>
      <c r="C102" s="133">
        <f>(G76/C101)</f>
        <v>1483.083378</v>
      </c>
      <c r="D102" s="133">
        <f>(G76/D101)</f>
        <v>1059.34527</v>
      </c>
      <c r="E102" s="146">
        <f>(G76/E101)</f>
        <v>926.92711124999994</v>
      </c>
      <c r="F102" s="144"/>
      <c r="G102" s="145"/>
    </row>
    <row r="103" spans="1:7" ht="15.5" customHeight="1">
      <c r="A103" s="7"/>
      <c r="B103" s="147" t="s">
        <v>56</v>
      </c>
      <c r="C103" s="116"/>
      <c r="D103" s="116"/>
      <c r="E103" s="116"/>
      <c r="F103" s="116"/>
      <c r="G103" s="116"/>
    </row>
    <row r="104" spans="1:7" ht="11.25" customHeight="1">
      <c r="B104" s="148"/>
      <c r="C104" s="148"/>
      <c r="D104" s="148"/>
      <c r="E104" s="148"/>
      <c r="F104" s="148"/>
      <c r="G104" s="148"/>
    </row>
    <row r="105" spans="1:7" ht="11.25" customHeight="1">
      <c r="B105" s="148"/>
      <c r="C105" s="148"/>
      <c r="D105" s="148"/>
      <c r="E105" s="148"/>
      <c r="F105" s="148"/>
      <c r="G105" s="148"/>
    </row>
    <row r="106" spans="1:7" ht="11.25" customHeight="1">
      <c r="B106" s="148"/>
      <c r="C106" s="148"/>
      <c r="D106" s="148"/>
      <c r="E106" s="148"/>
      <c r="F106" s="148"/>
      <c r="G106" s="148"/>
    </row>
    <row r="107" spans="1:7" ht="11.25" customHeight="1">
      <c r="B107" s="148"/>
      <c r="C107" s="148"/>
      <c r="D107" s="148"/>
      <c r="E107" s="148"/>
      <c r="F107" s="148"/>
      <c r="G107" s="148"/>
    </row>
    <row r="108" spans="1:7" ht="11.25" customHeight="1">
      <c r="B108" s="148"/>
      <c r="C108" s="148"/>
      <c r="D108" s="148"/>
      <c r="E108" s="148"/>
      <c r="F108" s="148"/>
      <c r="G108" s="148"/>
    </row>
    <row r="109" spans="1:7" ht="11.25" customHeight="1">
      <c r="B109" s="148"/>
      <c r="C109" s="148"/>
      <c r="D109" s="148"/>
      <c r="E109" s="148"/>
      <c r="F109" s="148"/>
      <c r="G109" s="148"/>
    </row>
    <row r="110" spans="1:7" ht="11.25" customHeight="1">
      <c r="B110" s="148"/>
      <c r="C110" s="148"/>
      <c r="D110" s="148"/>
      <c r="E110" s="148"/>
      <c r="F110" s="148"/>
      <c r="G110" s="148"/>
    </row>
    <row r="111" spans="1:7" ht="11.25" customHeight="1">
      <c r="B111" s="148"/>
      <c r="C111" s="148"/>
      <c r="D111" s="148"/>
      <c r="E111" s="148"/>
      <c r="F111" s="148"/>
      <c r="G111" s="148"/>
    </row>
    <row r="112" spans="1:7" ht="11.25" customHeight="1">
      <c r="B112" s="148"/>
      <c r="C112" s="148"/>
      <c r="D112" s="148"/>
      <c r="E112" s="148"/>
      <c r="F112" s="148"/>
      <c r="G112" s="148"/>
    </row>
    <row r="113" spans="2:7" ht="11.25" customHeight="1">
      <c r="B113" s="148"/>
      <c r="C113" s="148"/>
      <c r="D113" s="148"/>
      <c r="E113" s="148"/>
      <c r="F113" s="148"/>
      <c r="G113" s="148"/>
    </row>
    <row r="114" spans="2:7" ht="11.25" customHeight="1">
      <c r="B114" s="148"/>
      <c r="C114" s="148"/>
      <c r="D114" s="148"/>
      <c r="E114" s="148"/>
      <c r="F114" s="148"/>
      <c r="G114" s="148"/>
    </row>
    <row r="115" spans="2:7" ht="11.25" customHeight="1">
      <c r="B115" s="148"/>
      <c r="C115" s="148"/>
      <c r="D115" s="148"/>
      <c r="E115" s="148"/>
      <c r="F115" s="148"/>
      <c r="G115" s="148"/>
    </row>
    <row r="116" spans="2:7" ht="11.25" customHeight="1">
      <c r="B116" s="148"/>
      <c r="C116" s="148"/>
      <c r="D116" s="148"/>
      <c r="E116" s="148"/>
      <c r="F116" s="148"/>
      <c r="G116" s="148"/>
    </row>
    <row r="117" spans="2:7" ht="11.25" customHeight="1">
      <c r="B117" s="148"/>
      <c r="C117" s="148"/>
      <c r="D117" s="148"/>
      <c r="E117" s="148"/>
      <c r="F117" s="148"/>
      <c r="G117" s="148"/>
    </row>
    <row r="118" spans="2:7" ht="11.25" customHeight="1">
      <c r="B118" s="148"/>
      <c r="C118" s="148"/>
      <c r="D118" s="148"/>
      <c r="E118" s="148"/>
      <c r="F118" s="148"/>
      <c r="G118" s="148"/>
    </row>
    <row r="119" spans="2:7" ht="11.25" customHeight="1">
      <c r="B119" s="148"/>
      <c r="C119" s="148"/>
      <c r="D119" s="148"/>
      <c r="E119" s="148"/>
      <c r="F119" s="148"/>
      <c r="G119" s="148"/>
    </row>
    <row r="120" spans="2:7" ht="11.25" customHeight="1">
      <c r="B120" s="148"/>
      <c r="C120" s="148"/>
      <c r="D120" s="148"/>
      <c r="E120" s="148"/>
      <c r="F120" s="148"/>
      <c r="G120" s="148"/>
    </row>
    <row r="121" spans="2:7" ht="11.25" customHeight="1">
      <c r="B121" s="148"/>
      <c r="C121" s="148"/>
      <c r="D121" s="148"/>
      <c r="E121" s="148"/>
      <c r="F121" s="148"/>
      <c r="G121" s="148"/>
    </row>
    <row r="122" spans="2:7" ht="11.25" customHeight="1">
      <c r="B122" s="148"/>
      <c r="C122" s="148"/>
      <c r="D122" s="148"/>
      <c r="E122" s="148"/>
      <c r="F122" s="148"/>
      <c r="G122" s="148"/>
    </row>
    <row r="123" spans="2:7" ht="11.25" customHeight="1">
      <c r="B123" s="148"/>
      <c r="C123" s="148"/>
      <c r="D123" s="148"/>
      <c r="E123" s="148"/>
      <c r="F123" s="148"/>
      <c r="G123" s="148"/>
    </row>
    <row r="124" spans="2:7" ht="11.25" customHeight="1">
      <c r="B124" s="148"/>
      <c r="C124" s="148"/>
      <c r="D124" s="148"/>
      <c r="E124" s="148"/>
      <c r="F124" s="148"/>
      <c r="G124" s="148"/>
    </row>
    <row r="125" spans="2:7" ht="11.25" customHeight="1">
      <c r="B125" s="148"/>
      <c r="C125" s="148"/>
      <c r="D125" s="148"/>
      <c r="E125" s="148"/>
      <c r="F125" s="148"/>
      <c r="G125" s="148"/>
    </row>
    <row r="126" spans="2:7" ht="11.25" customHeight="1">
      <c r="B126" s="148"/>
      <c r="C126" s="148"/>
      <c r="D126" s="148"/>
      <c r="E126" s="148"/>
      <c r="F126" s="148"/>
      <c r="G126" s="148"/>
    </row>
    <row r="127" spans="2:7" ht="11.25" customHeight="1">
      <c r="B127" s="148"/>
      <c r="C127" s="148"/>
      <c r="D127" s="148"/>
      <c r="E127" s="148"/>
      <c r="F127" s="148"/>
      <c r="G127" s="148"/>
    </row>
    <row r="128" spans="2:7" ht="11.25" customHeight="1">
      <c r="B128" s="148"/>
      <c r="C128" s="148"/>
      <c r="D128" s="148"/>
      <c r="E128" s="148"/>
      <c r="F128" s="148"/>
      <c r="G128" s="148"/>
    </row>
    <row r="129" spans="2:7" ht="11.25" customHeight="1">
      <c r="B129" s="148"/>
      <c r="C129" s="148"/>
      <c r="D129" s="148"/>
      <c r="E129" s="148"/>
      <c r="F129" s="148"/>
      <c r="G129" s="148"/>
    </row>
    <row r="130" spans="2:7" ht="11.25" customHeight="1">
      <c r="B130" s="148"/>
      <c r="C130" s="148"/>
      <c r="D130" s="148"/>
      <c r="E130" s="148"/>
      <c r="F130" s="148"/>
      <c r="G130" s="148"/>
    </row>
    <row r="131" spans="2:7" ht="11.25" customHeight="1">
      <c r="B131" s="148"/>
      <c r="C131" s="148"/>
      <c r="D131" s="148"/>
      <c r="E131" s="148"/>
      <c r="F131" s="148"/>
      <c r="G131" s="148"/>
    </row>
    <row r="132" spans="2:7" ht="11.25" customHeight="1">
      <c r="B132" s="148"/>
      <c r="C132" s="148"/>
      <c r="D132" s="148"/>
      <c r="E132" s="148"/>
      <c r="F132" s="148"/>
      <c r="G132" s="148"/>
    </row>
    <row r="133" spans="2:7" ht="11.25" customHeight="1">
      <c r="B133" s="148"/>
      <c r="C133" s="148"/>
      <c r="D133" s="148"/>
      <c r="E133" s="148"/>
      <c r="F133" s="148"/>
      <c r="G133" s="148"/>
    </row>
    <row r="134" spans="2:7" ht="11.25" customHeight="1">
      <c r="B134" s="148"/>
      <c r="C134" s="148"/>
      <c r="D134" s="148"/>
      <c r="E134" s="148"/>
      <c r="F134" s="148"/>
      <c r="G134" s="148"/>
    </row>
    <row r="135" spans="2:7" ht="11.25" customHeight="1">
      <c r="B135" s="148"/>
      <c r="C135" s="148"/>
      <c r="D135" s="148"/>
      <c r="E135" s="148"/>
      <c r="F135" s="148"/>
      <c r="G135" s="148"/>
    </row>
    <row r="136" spans="2:7" ht="11.25" customHeight="1">
      <c r="B136" s="148"/>
      <c r="C136" s="148"/>
      <c r="D136" s="148"/>
      <c r="E136" s="148"/>
      <c r="F136" s="148"/>
      <c r="G136" s="148"/>
    </row>
    <row r="137" spans="2:7" ht="11.25" customHeight="1">
      <c r="B137" s="148"/>
      <c r="C137" s="148"/>
      <c r="D137" s="148"/>
      <c r="E137" s="148"/>
      <c r="F137" s="148"/>
      <c r="G137" s="148"/>
    </row>
    <row r="138" spans="2:7" ht="11.25" customHeight="1">
      <c r="B138" s="148"/>
      <c r="C138" s="148"/>
      <c r="D138" s="148"/>
      <c r="E138" s="148"/>
      <c r="F138" s="148"/>
      <c r="G138" s="148"/>
    </row>
    <row r="139" spans="2:7" ht="11.25" customHeight="1">
      <c r="B139" s="148"/>
      <c r="C139" s="148"/>
      <c r="D139" s="148"/>
      <c r="E139" s="148"/>
      <c r="F139" s="148"/>
      <c r="G139" s="148"/>
    </row>
    <row r="140" spans="2:7" ht="11.25" customHeight="1">
      <c r="B140" s="148"/>
      <c r="C140" s="148"/>
      <c r="D140" s="148"/>
      <c r="E140" s="148"/>
      <c r="F140" s="148"/>
      <c r="G140" s="148"/>
    </row>
    <row r="141" spans="2:7" ht="11.25" customHeight="1">
      <c r="B141" s="148"/>
      <c r="C141" s="148"/>
      <c r="D141" s="148"/>
      <c r="E141" s="148"/>
      <c r="F141" s="148"/>
      <c r="G141" s="148"/>
    </row>
    <row r="142" spans="2:7" ht="11.25" customHeight="1">
      <c r="B142" s="148"/>
      <c r="C142" s="148"/>
      <c r="D142" s="148"/>
      <c r="E142" s="148"/>
      <c r="F142" s="148"/>
      <c r="G142" s="148"/>
    </row>
    <row r="143" spans="2:7" ht="11.25" customHeight="1">
      <c r="B143" s="148"/>
      <c r="C143" s="148"/>
      <c r="D143" s="148"/>
      <c r="E143" s="148"/>
      <c r="F143" s="148"/>
      <c r="G143" s="148"/>
    </row>
    <row r="144" spans="2:7" ht="11.25" customHeight="1">
      <c r="B144" s="148"/>
      <c r="C144" s="148"/>
      <c r="D144" s="148"/>
      <c r="E144" s="148"/>
      <c r="F144" s="148"/>
      <c r="G144" s="148"/>
    </row>
    <row r="145" spans="2:7" ht="11.25" customHeight="1">
      <c r="B145" s="148"/>
      <c r="C145" s="148"/>
      <c r="D145" s="148"/>
      <c r="E145" s="148"/>
      <c r="F145" s="148"/>
      <c r="G145" s="148"/>
    </row>
    <row r="146" spans="2:7" ht="11.25" customHeight="1">
      <c r="B146" s="148"/>
      <c r="C146" s="148"/>
      <c r="D146" s="148"/>
      <c r="E146" s="148"/>
      <c r="F146" s="148"/>
      <c r="G146" s="148"/>
    </row>
    <row r="147" spans="2:7" ht="11.25" customHeight="1">
      <c r="B147" s="148"/>
      <c r="C147" s="148"/>
      <c r="D147" s="148"/>
      <c r="E147" s="148"/>
      <c r="F147" s="148"/>
      <c r="G147" s="148"/>
    </row>
    <row r="148" spans="2:7" ht="11.25" customHeight="1">
      <c r="B148" s="148"/>
      <c r="C148" s="148"/>
      <c r="D148" s="148"/>
      <c r="E148" s="148"/>
      <c r="F148" s="148"/>
      <c r="G148" s="148"/>
    </row>
    <row r="149" spans="2:7" ht="11.25" customHeight="1">
      <c r="B149" s="148"/>
      <c r="C149" s="148"/>
      <c r="D149" s="148"/>
      <c r="E149" s="148"/>
      <c r="F149" s="148"/>
      <c r="G149" s="148"/>
    </row>
    <row r="150" spans="2:7" ht="11.25" customHeight="1">
      <c r="B150" s="148"/>
      <c r="C150" s="148"/>
      <c r="D150" s="148"/>
      <c r="E150" s="148"/>
      <c r="F150" s="148"/>
      <c r="G150" s="148"/>
    </row>
    <row r="151" spans="2:7" ht="11.25" customHeight="1">
      <c r="B151" s="148"/>
      <c r="C151" s="148"/>
      <c r="D151" s="148"/>
      <c r="E151" s="148"/>
      <c r="F151" s="148"/>
      <c r="G151" s="148"/>
    </row>
    <row r="152" spans="2:7" ht="11.25" customHeight="1">
      <c r="B152" s="148"/>
      <c r="C152" s="148"/>
      <c r="D152" s="148"/>
      <c r="E152" s="148"/>
      <c r="F152" s="148"/>
      <c r="G152" s="148"/>
    </row>
    <row r="153" spans="2:7" ht="11.25" customHeight="1">
      <c r="B153" s="148"/>
      <c r="C153" s="148"/>
      <c r="D153" s="148"/>
      <c r="E153" s="148"/>
      <c r="F153" s="148"/>
      <c r="G153" s="148"/>
    </row>
    <row r="154" spans="2:7" ht="11.25" customHeight="1">
      <c r="B154" s="148"/>
      <c r="C154" s="148"/>
      <c r="D154" s="148"/>
      <c r="E154" s="148"/>
      <c r="F154" s="148"/>
      <c r="G154" s="148"/>
    </row>
    <row r="155" spans="2:7" ht="11.25" customHeight="1">
      <c r="B155" s="148"/>
      <c r="C155" s="148"/>
      <c r="D155" s="148"/>
      <c r="E155" s="148"/>
      <c r="F155" s="148"/>
      <c r="G155" s="148"/>
    </row>
    <row r="156" spans="2:7" ht="11.25" customHeight="1">
      <c r="B156" s="148"/>
      <c r="C156" s="148"/>
      <c r="D156" s="148"/>
      <c r="E156" s="148"/>
      <c r="F156" s="148"/>
      <c r="G156" s="148"/>
    </row>
    <row r="157" spans="2:7" ht="11.25" customHeight="1">
      <c r="B157" s="148"/>
      <c r="C157" s="148"/>
      <c r="D157" s="148"/>
      <c r="E157" s="148"/>
      <c r="F157" s="148"/>
      <c r="G157" s="148"/>
    </row>
    <row r="158" spans="2:7" ht="11.25" customHeight="1">
      <c r="B158" s="148"/>
      <c r="C158" s="148"/>
      <c r="D158" s="148"/>
      <c r="E158" s="148"/>
      <c r="F158" s="148"/>
      <c r="G158" s="148"/>
    </row>
    <row r="159" spans="2:7" ht="11.25" customHeight="1">
      <c r="B159" s="148"/>
      <c r="C159" s="148"/>
      <c r="D159" s="148"/>
      <c r="E159" s="148"/>
      <c r="F159" s="148"/>
      <c r="G159" s="148"/>
    </row>
    <row r="160" spans="2:7" ht="11.25" customHeight="1">
      <c r="B160" s="148"/>
      <c r="C160" s="148"/>
      <c r="D160" s="148"/>
      <c r="E160" s="148"/>
      <c r="F160" s="148"/>
      <c r="G160" s="148"/>
    </row>
    <row r="161" spans="2:7" ht="11.25" customHeight="1">
      <c r="B161" s="148"/>
      <c r="C161" s="148"/>
      <c r="D161" s="148"/>
      <c r="E161" s="148"/>
      <c r="F161" s="148"/>
      <c r="G161" s="148"/>
    </row>
    <row r="162" spans="2:7" ht="11.25" customHeight="1">
      <c r="B162" s="148"/>
      <c r="C162" s="148"/>
      <c r="D162" s="148"/>
      <c r="E162" s="148"/>
      <c r="F162" s="148"/>
      <c r="G162" s="148"/>
    </row>
    <row r="163" spans="2:7" ht="11.25" customHeight="1">
      <c r="B163" s="148"/>
      <c r="C163" s="148"/>
      <c r="D163" s="148"/>
      <c r="E163" s="148"/>
      <c r="F163" s="148"/>
      <c r="G163" s="148"/>
    </row>
    <row r="164" spans="2:7" ht="11.25" customHeight="1">
      <c r="B164" s="148"/>
      <c r="C164" s="148"/>
      <c r="D164" s="148"/>
      <c r="E164" s="148"/>
      <c r="F164" s="148"/>
      <c r="G164" s="148"/>
    </row>
    <row r="165" spans="2:7" ht="11.25" customHeight="1">
      <c r="B165" s="148"/>
      <c r="C165" s="148"/>
      <c r="D165" s="148"/>
      <c r="E165" s="148"/>
      <c r="F165" s="148"/>
      <c r="G165" s="148"/>
    </row>
    <row r="166" spans="2:7" ht="11.25" customHeight="1">
      <c r="B166" s="148"/>
      <c r="C166" s="148"/>
      <c r="D166" s="148"/>
      <c r="E166" s="148"/>
      <c r="F166" s="148"/>
      <c r="G166" s="148"/>
    </row>
    <row r="167" spans="2:7" ht="11.25" customHeight="1">
      <c r="B167" s="148"/>
      <c r="C167" s="148"/>
      <c r="D167" s="148"/>
      <c r="E167" s="148"/>
      <c r="F167" s="148"/>
      <c r="G167" s="148"/>
    </row>
    <row r="168" spans="2:7" ht="11.25" customHeight="1">
      <c r="B168" s="148"/>
      <c r="C168" s="148"/>
      <c r="D168" s="148"/>
      <c r="E168" s="148"/>
      <c r="F168" s="148"/>
      <c r="G168" s="148"/>
    </row>
    <row r="169" spans="2:7" ht="11.25" customHeight="1">
      <c r="B169" s="148"/>
      <c r="C169" s="148"/>
      <c r="D169" s="148"/>
      <c r="E169" s="148"/>
      <c r="F169" s="148"/>
      <c r="G169" s="148"/>
    </row>
    <row r="170" spans="2:7" ht="11.25" customHeight="1">
      <c r="B170" s="148"/>
      <c r="C170" s="148"/>
      <c r="D170" s="148"/>
      <c r="E170" s="148"/>
      <c r="F170" s="148"/>
      <c r="G170" s="148"/>
    </row>
    <row r="171" spans="2:7" ht="11.25" customHeight="1">
      <c r="B171" s="148"/>
      <c r="C171" s="148"/>
      <c r="D171" s="148"/>
      <c r="E171" s="148"/>
      <c r="F171" s="148"/>
      <c r="G171" s="148"/>
    </row>
    <row r="172" spans="2:7" ht="11.25" customHeight="1">
      <c r="B172" s="148"/>
      <c r="C172" s="148"/>
      <c r="D172" s="148"/>
      <c r="E172" s="148"/>
      <c r="F172" s="148"/>
      <c r="G172" s="148"/>
    </row>
    <row r="173" spans="2:7" ht="11.25" customHeight="1">
      <c r="B173" s="148"/>
      <c r="C173" s="148"/>
      <c r="D173" s="148"/>
      <c r="E173" s="148"/>
      <c r="F173" s="148"/>
      <c r="G173" s="148"/>
    </row>
    <row r="174" spans="2:7" ht="11.25" customHeight="1">
      <c r="B174" s="148"/>
      <c r="C174" s="148"/>
      <c r="D174" s="148"/>
      <c r="E174" s="148"/>
      <c r="F174" s="148"/>
      <c r="G174" s="148"/>
    </row>
    <row r="175" spans="2:7" ht="11.25" customHeight="1">
      <c r="B175" s="148"/>
      <c r="C175" s="148"/>
      <c r="D175" s="148"/>
      <c r="E175" s="148"/>
      <c r="F175" s="148"/>
      <c r="G175" s="148"/>
    </row>
    <row r="176" spans="2:7" ht="11.25" customHeight="1">
      <c r="B176" s="148"/>
      <c r="C176" s="148"/>
      <c r="D176" s="148"/>
      <c r="E176" s="148"/>
      <c r="F176" s="148"/>
      <c r="G176" s="148"/>
    </row>
    <row r="177" spans="2:7" ht="11.25" customHeight="1">
      <c r="B177" s="148"/>
      <c r="C177" s="148"/>
      <c r="D177" s="148"/>
      <c r="E177" s="148"/>
      <c r="F177" s="148"/>
      <c r="G177" s="148"/>
    </row>
    <row r="178" spans="2:7" ht="11.25" customHeight="1">
      <c r="B178" s="148"/>
      <c r="C178" s="148"/>
      <c r="D178" s="148"/>
      <c r="E178" s="148"/>
      <c r="F178" s="148"/>
      <c r="G178" s="148"/>
    </row>
    <row r="179" spans="2:7" ht="11.25" customHeight="1">
      <c r="B179" s="148"/>
      <c r="C179" s="148"/>
      <c r="D179" s="148"/>
      <c r="E179" s="148"/>
      <c r="F179" s="148"/>
      <c r="G179" s="148"/>
    </row>
    <row r="180" spans="2:7" ht="11.25" customHeight="1">
      <c r="B180" s="148"/>
      <c r="C180" s="148"/>
      <c r="D180" s="148"/>
      <c r="E180" s="148"/>
      <c r="F180" s="148"/>
      <c r="G180" s="148"/>
    </row>
    <row r="181" spans="2:7" ht="11.25" customHeight="1">
      <c r="B181" s="148"/>
      <c r="C181" s="148"/>
      <c r="D181" s="148"/>
      <c r="E181" s="148"/>
      <c r="F181" s="148"/>
      <c r="G181" s="148"/>
    </row>
    <row r="182" spans="2:7" ht="11.25" customHeight="1">
      <c r="B182" s="148"/>
      <c r="C182" s="148"/>
      <c r="D182" s="148"/>
      <c r="E182" s="148"/>
      <c r="F182" s="148"/>
      <c r="G182" s="148"/>
    </row>
    <row r="183" spans="2:7" ht="11.25" customHeight="1">
      <c r="B183" s="148"/>
      <c r="C183" s="148"/>
      <c r="D183" s="148"/>
      <c r="E183" s="148"/>
      <c r="F183" s="148"/>
      <c r="G183" s="148"/>
    </row>
    <row r="184" spans="2:7" ht="11.25" customHeight="1">
      <c r="B184" s="148"/>
      <c r="C184" s="148"/>
      <c r="D184" s="148"/>
      <c r="E184" s="148"/>
      <c r="F184" s="148"/>
      <c r="G184" s="148"/>
    </row>
    <row r="185" spans="2:7" ht="11.25" customHeight="1">
      <c r="B185" s="148"/>
      <c r="C185" s="148"/>
      <c r="D185" s="148"/>
      <c r="E185" s="148"/>
      <c r="F185" s="148"/>
      <c r="G185" s="148"/>
    </row>
    <row r="186" spans="2:7" ht="11.25" customHeight="1">
      <c r="B186" s="148"/>
      <c r="C186" s="148"/>
      <c r="D186" s="148"/>
      <c r="E186" s="148"/>
      <c r="F186" s="148"/>
      <c r="G186" s="148"/>
    </row>
    <row r="187" spans="2:7" ht="11.25" customHeight="1">
      <c r="B187" s="148"/>
      <c r="C187" s="148"/>
      <c r="D187" s="148"/>
      <c r="E187" s="148"/>
      <c r="F187" s="148"/>
      <c r="G187" s="148"/>
    </row>
    <row r="188" spans="2:7" ht="11.25" customHeight="1">
      <c r="B188" s="148"/>
      <c r="C188" s="148"/>
      <c r="D188" s="148"/>
      <c r="E188" s="148"/>
      <c r="F188" s="148"/>
      <c r="G188" s="148"/>
    </row>
    <row r="189" spans="2:7" ht="11.25" customHeight="1">
      <c r="B189" s="148"/>
      <c r="C189" s="148"/>
      <c r="D189" s="148"/>
      <c r="E189" s="148"/>
      <c r="F189" s="148"/>
      <c r="G189" s="148"/>
    </row>
    <row r="190" spans="2:7" ht="11.25" customHeight="1">
      <c r="B190" s="148"/>
      <c r="C190" s="148"/>
      <c r="D190" s="148"/>
      <c r="E190" s="148"/>
      <c r="F190" s="148"/>
      <c r="G190" s="148"/>
    </row>
    <row r="191" spans="2:7" ht="11.25" customHeight="1">
      <c r="B191" s="148"/>
      <c r="C191" s="148"/>
      <c r="D191" s="148"/>
      <c r="E191" s="148"/>
      <c r="F191" s="148"/>
      <c r="G191" s="148"/>
    </row>
    <row r="192" spans="2:7" ht="11.25" customHeight="1">
      <c r="B192" s="148"/>
      <c r="C192" s="148"/>
      <c r="D192" s="148"/>
      <c r="E192" s="148"/>
      <c r="F192" s="148"/>
      <c r="G192" s="148"/>
    </row>
    <row r="193" spans="2:7" ht="11.25" customHeight="1">
      <c r="B193" s="148"/>
      <c r="C193" s="148"/>
      <c r="D193" s="148"/>
      <c r="E193" s="148"/>
      <c r="F193" s="148"/>
      <c r="G193" s="148"/>
    </row>
    <row r="194" spans="2:7" ht="11.25" customHeight="1">
      <c r="B194" s="148"/>
      <c r="C194" s="148"/>
      <c r="D194" s="148"/>
      <c r="E194" s="148"/>
      <c r="F194" s="148"/>
      <c r="G194" s="148"/>
    </row>
    <row r="195" spans="2:7" ht="11.25" customHeight="1">
      <c r="B195" s="148"/>
      <c r="C195" s="148"/>
      <c r="D195" s="148"/>
      <c r="E195" s="148"/>
      <c r="F195" s="148"/>
      <c r="G195" s="148"/>
    </row>
    <row r="196" spans="2:7" ht="11.25" customHeight="1">
      <c r="B196" s="148"/>
      <c r="C196" s="148"/>
      <c r="D196" s="148"/>
      <c r="E196" s="148"/>
      <c r="F196" s="148"/>
      <c r="G196" s="148"/>
    </row>
    <row r="197" spans="2:7" ht="11.25" customHeight="1">
      <c r="B197" s="148"/>
      <c r="C197" s="148"/>
      <c r="D197" s="148"/>
      <c r="E197" s="148"/>
      <c r="F197" s="148"/>
      <c r="G197" s="148"/>
    </row>
    <row r="198" spans="2:7" ht="11.25" customHeight="1">
      <c r="B198" s="148"/>
      <c r="C198" s="148"/>
      <c r="D198" s="148"/>
      <c r="E198" s="148"/>
      <c r="F198" s="148"/>
      <c r="G198" s="148"/>
    </row>
    <row r="199" spans="2:7" ht="11.25" customHeight="1">
      <c r="B199" s="148"/>
      <c r="C199" s="148"/>
      <c r="D199" s="148"/>
      <c r="E199" s="148"/>
      <c r="F199" s="148"/>
      <c r="G199" s="148"/>
    </row>
    <row r="200" spans="2:7" ht="11.25" customHeight="1">
      <c r="B200" s="148"/>
      <c r="C200" s="148"/>
      <c r="D200" s="148"/>
      <c r="E200" s="148"/>
      <c r="F200" s="148"/>
      <c r="G200" s="148"/>
    </row>
    <row r="201" spans="2:7" ht="11.25" customHeight="1">
      <c r="B201" s="148"/>
      <c r="C201" s="148"/>
      <c r="D201" s="148"/>
      <c r="E201" s="148"/>
      <c r="F201" s="148"/>
      <c r="G201" s="148"/>
    </row>
    <row r="202" spans="2:7" ht="11.25" customHeight="1">
      <c r="B202" s="148"/>
      <c r="C202" s="148"/>
      <c r="D202" s="148"/>
      <c r="E202" s="148"/>
      <c r="F202" s="148"/>
      <c r="G202" s="148"/>
    </row>
    <row r="203" spans="2:7" ht="11.25" customHeight="1">
      <c r="B203" s="148"/>
      <c r="C203" s="148"/>
      <c r="D203" s="148"/>
      <c r="E203" s="148"/>
      <c r="F203" s="148"/>
      <c r="G203" s="148"/>
    </row>
    <row r="204" spans="2:7" ht="11.25" customHeight="1">
      <c r="B204" s="148"/>
      <c r="C204" s="148"/>
      <c r="D204" s="148"/>
      <c r="E204" s="148"/>
      <c r="F204" s="148"/>
      <c r="G204" s="148"/>
    </row>
    <row r="205" spans="2:7" ht="11.25" customHeight="1">
      <c r="B205" s="148"/>
      <c r="C205" s="148"/>
      <c r="D205" s="148"/>
      <c r="E205" s="148"/>
      <c r="F205" s="148"/>
      <c r="G205" s="148"/>
    </row>
    <row r="206" spans="2:7" ht="11.25" customHeight="1">
      <c r="B206" s="148"/>
      <c r="C206" s="148"/>
      <c r="D206" s="148"/>
      <c r="E206" s="148"/>
      <c r="F206" s="148"/>
      <c r="G206" s="148"/>
    </row>
    <row r="207" spans="2:7" ht="11.25" customHeight="1">
      <c r="B207" s="148"/>
      <c r="C207" s="148"/>
      <c r="D207" s="148"/>
      <c r="E207" s="148"/>
      <c r="F207" s="148"/>
      <c r="G207" s="148"/>
    </row>
    <row r="208" spans="2:7" ht="11.25" customHeight="1">
      <c r="B208" s="148"/>
      <c r="C208" s="148"/>
      <c r="D208" s="148"/>
      <c r="E208" s="148"/>
      <c r="F208" s="148"/>
      <c r="G208" s="148"/>
    </row>
    <row r="209" spans="2:7" ht="11.25" customHeight="1">
      <c r="B209" s="148"/>
      <c r="C209" s="148"/>
      <c r="D209" s="148"/>
      <c r="E209" s="148"/>
      <c r="F209" s="148"/>
      <c r="G209" s="148"/>
    </row>
    <row r="210" spans="2:7" ht="11.25" customHeight="1">
      <c r="B210" s="148"/>
      <c r="C210" s="148"/>
      <c r="D210" s="148"/>
      <c r="E210" s="148"/>
      <c r="F210" s="148"/>
      <c r="G210" s="148"/>
    </row>
    <row r="211" spans="2:7" ht="11.25" customHeight="1">
      <c r="B211" s="148"/>
      <c r="C211" s="148"/>
      <c r="D211" s="148"/>
      <c r="E211" s="148"/>
      <c r="F211" s="148"/>
      <c r="G211" s="148"/>
    </row>
    <row r="212" spans="2:7" ht="11.25" customHeight="1">
      <c r="B212" s="148"/>
      <c r="C212" s="148"/>
      <c r="D212" s="148"/>
      <c r="E212" s="148"/>
      <c r="F212" s="148"/>
      <c r="G212" s="148"/>
    </row>
    <row r="213" spans="2:7" ht="11.25" customHeight="1">
      <c r="B213" s="148"/>
      <c r="C213" s="148"/>
      <c r="D213" s="148"/>
      <c r="E213" s="148"/>
      <c r="F213" s="148"/>
      <c r="G213" s="148"/>
    </row>
    <row r="214" spans="2:7" ht="11.25" customHeight="1">
      <c r="B214" s="148"/>
      <c r="C214" s="148"/>
      <c r="D214" s="148"/>
      <c r="E214" s="148"/>
      <c r="F214" s="148"/>
      <c r="G214" s="148"/>
    </row>
    <row r="215" spans="2:7" ht="11.25" customHeight="1">
      <c r="B215" s="148"/>
      <c r="C215" s="148"/>
      <c r="D215" s="148"/>
      <c r="E215" s="148"/>
      <c r="F215" s="148"/>
      <c r="G215" s="148"/>
    </row>
    <row r="216" spans="2:7" ht="11.25" customHeight="1">
      <c r="B216" s="148"/>
      <c r="C216" s="148"/>
      <c r="D216" s="148"/>
      <c r="E216" s="148"/>
      <c r="F216" s="148"/>
      <c r="G216" s="148"/>
    </row>
    <row r="217" spans="2:7" ht="11.25" customHeight="1">
      <c r="B217" s="148"/>
      <c r="C217" s="148"/>
      <c r="D217" s="148"/>
      <c r="E217" s="148"/>
      <c r="F217" s="148"/>
      <c r="G217" s="148"/>
    </row>
    <row r="218" spans="2:7" ht="11.25" customHeight="1">
      <c r="B218" s="148"/>
      <c r="C218" s="148"/>
      <c r="D218" s="148"/>
      <c r="E218" s="148"/>
      <c r="F218" s="148"/>
      <c r="G218" s="148"/>
    </row>
    <row r="219" spans="2:7" ht="11.25" customHeight="1">
      <c r="B219" s="148"/>
      <c r="C219" s="148"/>
      <c r="D219" s="148"/>
      <c r="E219" s="148"/>
      <c r="F219" s="148"/>
      <c r="G219" s="148"/>
    </row>
    <row r="220" spans="2:7" ht="11.25" customHeight="1">
      <c r="B220" s="148"/>
      <c r="C220" s="148"/>
      <c r="D220" s="148"/>
      <c r="E220" s="148"/>
      <c r="F220" s="148"/>
      <c r="G220" s="148"/>
    </row>
    <row r="221" spans="2:7" ht="11.25" customHeight="1">
      <c r="B221" s="148"/>
      <c r="C221" s="148"/>
      <c r="D221" s="148"/>
      <c r="E221" s="148"/>
      <c r="F221" s="148"/>
      <c r="G221" s="148"/>
    </row>
    <row r="222" spans="2:7" ht="11.25" customHeight="1">
      <c r="B222" s="148"/>
      <c r="C222" s="148"/>
      <c r="D222" s="148"/>
      <c r="E222" s="148"/>
      <c r="F222" s="148"/>
      <c r="G222" s="148"/>
    </row>
    <row r="223" spans="2:7" ht="11.25" customHeight="1">
      <c r="B223" s="148"/>
      <c r="C223" s="148"/>
      <c r="D223" s="148"/>
      <c r="E223" s="148"/>
      <c r="F223" s="148"/>
      <c r="G223" s="148"/>
    </row>
    <row r="224" spans="2:7" ht="11.25" customHeight="1">
      <c r="B224" s="148"/>
      <c r="C224" s="148"/>
      <c r="D224" s="148"/>
      <c r="E224" s="148"/>
      <c r="F224" s="148"/>
      <c r="G224" s="148"/>
    </row>
    <row r="225" spans="2:7" ht="11.25" customHeight="1">
      <c r="B225" s="148"/>
      <c r="C225" s="148"/>
      <c r="D225" s="148"/>
      <c r="E225" s="148"/>
      <c r="F225" s="148"/>
      <c r="G225" s="148"/>
    </row>
    <row r="226" spans="2:7" ht="11.25" customHeight="1">
      <c r="B226" s="148"/>
      <c r="C226" s="148"/>
      <c r="D226" s="148"/>
      <c r="E226" s="148"/>
      <c r="F226" s="148"/>
      <c r="G226" s="148"/>
    </row>
    <row r="227" spans="2:7" ht="11.25" customHeight="1">
      <c r="B227" s="148"/>
      <c r="C227" s="148"/>
      <c r="D227" s="148"/>
      <c r="E227" s="148"/>
      <c r="F227" s="148"/>
      <c r="G227" s="148"/>
    </row>
    <row r="228" spans="2:7" ht="11.25" customHeight="1">
      <c r="B228" s="148"/>
      <c r="C228" s="148"/>
      <c r="D228" s="148"/>
      <c r="E228" s="148"/>
      <c r="F228" s="148"/>
      <c r="G228" s="148"/>
    </row>
    <row r="229" spans="2:7" ht="11.25" customHeight="1">
      <c r="B229" s="148"/>
      <c r="C229" s="148"/>
      <c r="D229" s="148"/>
      <c r="E229" s="148"/>
      <c r="F229" s="148"/>
      <c r="G229" s="148"/>
    </row>
    <row r="230" spans="2:7" ht="11.25" customHeight="1">
      <c r="B230" s="148"/>
      <c r="C230" s="148"/>
      <c r="D230" s="148"/>
      <c r="E230" s="148"/>
      <c r="F230" s="148"/>
      <c r="G230" s="148"/>
    </row>
    <row r="231" spans="2:7" ht="11.25" customHeight="1">
      <c r="B231" s="148"/>
      <c r="C231" s="148"/>
      <c r="D231" s="148"/>
      <c r="E231" s="148"/>
      <c r="F231" s="148"/>
      <c r="G231" s="148"/>
    </row>
    <row r="232" spans="2:7" ht="11.25" customHeight="1">
      <c r="B232" s="148"/>
      <c r="C232" s="148"/>
      <c r="D232" s="148"/>
      <c r="E232" s="148"/>
      <c r="F232" s="148"/>
      <c r="G232" s="148"/>
    </row>
    <row r="233" spans="2:7" ht="11.25" customHeight="1">
      <c r="B233" s="148"/>
      <c r="C233" s="148"/>
      <c r="D233" s="148"/>
      <c r="E233" s="148"/>
      <c r="F233" s="148"/>
      <c r="G233" s="148"/>
    </row>
    <row r="234" spans="2:7" ht="11.25" customHeight="1">
      <c r="B234" s="148"/>
      <c r="C234" s="148"/>
      <c r="D234" s="148"/>
      <c r="E234" s="148"/>
      <c r="F234" s="148"/>
      <c r="G234" s="148"/>
    </row>
    <row r="235" spans="2:7" ht="11.25" customHeight="1">
      <c r="B235" s="148"/>
      <c r="C235" s="148"/>
      <c r="D235" s="148"/>
      <c r="E235" s="148"/>
      <c r="F235" s="148"/>
      <c r="G235" s="148"/>
    </row>
    <row r="236" spans="2:7" ht="11.25" customHeight="1">
      <c r="B236" s="148"/>
      <c r="C236" s="148"/>
      <c r="D236" s="148"/>
      <c r="E236" s="148"/>
      <c r="F236" s="148"/>
      <c r="G236" s="148"/>
    </row>
    <row r="237" spans="2:7" ht="11.25" customHeight="1">
      <c r="B237" s="148"/>
      <c r="C237" s="148"/>
      <c r="D237" s="148"/>
      <c r="E237" s="148"/>
      <c r="F237" s="148"/>
      <c r="G237" s="148"/>
    </row>
    <row r="238" spans="2:7" ht="11.25" customHeight="1">
      <c r="B238" s="148"/>
      <c r="C238" s="148"/>
      <c r="D238" s="148"/>
      <c r="E238" s="148"/>
      <c r="F238" s="148"/>
      <c r="G238" s="148"/>
    </row>
    <row r="239" spans="2:7" ht="11.25" customHeight="1">
      <c r="B239" s="148"/>
      <c r="C239" s="148"/>
      <c r="D239" s="148"/>
      <c r="E239" s="148"/>
      <c r="F239" s="148"/>
      <c r="G239" s="148"/>
    </row>
    <row r="240" spans="2:7" ht="11.25" customHeight="1">
      <c r="B240" s="148"/>
      <c r="C240" s="148"/>
      <c r="D240" s="148"/>
      <c r="E240" s="148"/>
      <c r="F240" s="148"/>
      <c r="G240" s="148"/>
    </row>
    <row r="241" spans="2:7" ht="11.25" customHeight="1">
      <c r="B241" s="148"/>
      <c r="C241" s="148"/>
      <c r="D241" s="148"/>
      <c r="E241" s="148"/>
      <c r="F241" s="148"/>
      <c r="G241" s="148"/>
    </row>
    <row r="242" spans="2:7" ht="11.25" customHeight="1">
      <c r="B242" s="148"/>
      <c r="C242" s="148"/>
      <c r="D242" s="148"/>
      <c r="E242" s="148"/>
      <c r="F242" s="148"/>
      <c r="G242" s="148"/>
    </row>
    <row r="243" spans="2:7" ht="11.25" customHeight="1">
      <c r="B243" s="148"/>
      <c r="C243" s="148"/>
      <c r="D243" s="148"/>
      <c r="E243" s="148"/>
      <c r="F243" s="148"/>
      <c r="G243" s="148"/>
    </row>
    <row r="244" spans="2:7" ht="11.25" customHeight="1">
      <c r="B244" s="148"/>
      <c r="C244" s="148"/>
      <c r="D244" s="148"/>
      <c r="E244" s="148"/>
      <c r="F244" s="148"/>
      <c r="G244" s="148"/>
    </row>
    <row r="245" spans="2:7" ht="11.25" customHeight="1">
      <c r="B245" s="148"/>
      <c r="C245" s="148"/>
      <c r="D245" s="148"/>
      <c r="E245" s="148"/>
      <c r="F245" s="148"/>
      <c r="G245" s="148"/>
    </row>
    <row r="246" spans="2:7" ht="11.25" customHeight="1">
      <c r="B246" s="148"/>
      <c r="C246" s="148"/>
      <c r="D246" s="148"/>
      <c r="E246" s="148"/>
      <c r="F246" s="148"/>
      <c r="G246" s="148"/>
    </row>
    <row r="247" spans="2:7" ht="11.25" customHeight="1">
      <c r="B247" s="148"/>
      <c r="C247" s="148"/>
      <c r="D247" s="148"/>
      <c r="E247" s="148"/>
      <c r="F247" s="148"/>
      <c r="G247" s="148"/>
    </row>
    <row r="248" spans="2:7" ht="11.25" customHeight="1">
      <c r="B248" s="148"/>
      <c r="C248" s="148"/>
      <c r="D248" s="148"/>
      <c r="E248" s="148"/>
      <c r="F248" s="148"/>
      <c r="G248" s="148"/>
    </row>
    <row r="249" spans="2:7" ht="11.25" customHeight="1">
      <c r="B249" s="148"/>
      <c r="C249" s="148"/>
      <c r="D249" s="148"/>
      <c r="E249" s="148"/>
      <c r="F249" s="148"/>
      <c r="G249" s="148"/>
    </row>
    <row r="250" spans="2:7" ht="11.25" customHeight="1">
      <c r="B250" s="148"/>
      <c r="C250" s="148"/>
      <c r="D250" s="148"/>
      <c r="E250" s="148"/>
      <c r="F250" s="148"/>
      <c r="G250" s="148"/>
    </row>
    <row r="251" spans="2:7" ht="11.25" customHeight="1">
      <c r="B251" s="148"/>
      <c r="C251" s="148"/>
      <c r="D251" s="148"/>
      <c r="E251" s="148"/>
      <c r="F251" s="148"/>
      <c r="G251" s="148"/>
    </row>
    <row r="252" spans="2:7" ht="11.25" customHeight="1">
      <c r="B252" s="148"/>
      <c r="C252" s="148"/>
      <c r="D252" s="148"/>
      <c r="E252" s="148"/>
      <c r="F252" s="148"/>
      <c r="G252" s="148"/>
    </row>
    <row r="253" spans="2:7" ht="11.25" customHeight="1">
      <c r="B253" s="148"/>
      <c r="C253" s="148"/>
      <c r="D253" s="148"/>
      <c r="E253" s="148"/>
      <c r="F253" s="148"/>
      <c r="G253" s="148"/>
    </row>
    <row r="254" spans="2:7" ht="11.25" customHeight="1">
      <c r="B254" s="148"/>
      <c r="C254" s="148"/>
      <c r="D254" s="148"/>
      <c r="E254" s="148"/>
      <c r="F254" s="148"/>
      <c r="G254" s="148"/>
    </row>
    <row r="255" spans="2:7" ht="11.25" customHeight="1">
      <c r="B255" s="148"/>
      <c r="C255" s="148"/>
      <c r="D255" s="148"/>
      <c r="E255" s="148"/>
      <c r="F255" s="148"/>
      <c r="G255" s="148"/>
    </row>
    <row r="256" spans="2:7" ht="11.25" customHeight="1">
      <c r="B256" s="148"/>
      <c r="C256" s="148"/>
      <c r="D256" s="148"/>
      <c r="E256" s="148"/>
      <c r="F256" s="148"/>
      <c r="G256" s="148"/>
    </row>
    <row r="257" spans="2:7" ht="11.25" customHeight="1">
      <c r="B257" s="148"/>
      <c r="C257" s="148"/>
      <c r="D257" s="148"/>
      <c r="E257" s="148"/>
      <c r="F257" s="148"/>
      <c r="G257" s="148"/>
    </row>
    <row r="258" spans="2:7" ht="11.25" customHeight="1">
      <c r="B258" s="148"/>
      <c r="C258" s="148"/>
      <c r="D258" s="148"/>
      <c r="E258" s="148"/>
      <c r="F258" s="148"/>
      <c r="G258" s="148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2023-04-04T19:05:51Z</dcterms:modified>
</cp:coreProperties>
</file>