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<sst xmlns="http://schemas.openxmlformats.org/spreadsheetml/2006/main" count="189" uniqueCount="132">
  <si>
    <t>RUBRO O CULTIVO</t>
  </si>
  <si>
    <t>AJI</t>
  </si>
  <si>
    <t>RENDIMIENTO (KG./Há.)</t>
  </si>
  <si>
    <t>VARIEDAD</t>
  </si>
  <si>
    <t>CRISTAL CTE.</t>
  </si>
  <si>
    <t>FECHA ESTIMADA  PRECIO VENTA</t>
  </si>
  <si>
    <t xml:space="preserve">ENERO-MAYO 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</si>
  <si>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</si>
  <si>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</si>
  <si>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</si>
  <si>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</si>
  <si>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</si>
  <si>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</si>
  <si>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</si>
  <si>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</si>
  <si>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 FRESCO Y AGROIND.</t>
  </si>
  <si>
    <t>COMUNA/LOCALIDAD</t>
  </si>
  <si>
    <t>FECHA DE COSECHA</t>
  </si>
  <si>
    <t>ENERO-MAYO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</si>
  <si>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</si>
  <si>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</si>
  <si>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</si>
  <si>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</si>
  <si>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</si>
  <si>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</si>
  <si>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</si>
  <si>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</si>
  <si>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</si>
  <si>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</si>
  <si>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</si>
  <si>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TERRENO</t>
  </si>
  <si>
    <t>JH</t>
  </si>
  <si>
    <t>SEPTIEMBRE</t>
  </si>
  <si>
    <t>PLANTACION</t>
  </si>
  <si>
    <t>SEPT-OCTUBRE</t>
  </si>
  <si>
    <t>LIMPIA MANUAL (AZADON) 2</t>
  </si>
  <si>
    <t>APLICACIÓN DE FERTILIZ.</t>
  </si>
  <si>
    <t>OCTUB-NOV.</t>
  </si>
  <si>
    <t>APLICACIÓN FITOSANITARIA</t>
  </si>
  <si>
    <t>SEPT-MARZO</t>
  </si>
  <si>
    <t>RIEGO</t>
  </si>
  <si>
    <t>COSECHA</t>
  </si>
  <si>
    <t>Subtotal Jornadas Hombre</t>
  </si>
  <si>
    <t>JORNADAS ANIMAL</t>
  </si>
  <si>
    <t>N/A</t>
  </si>
  <si>
    <t>Subtotal Jornadas Animal</t>
  </si>
  <si>
    <t>MAQUINARIA</t>
  </si>
  <si>
    <t>ARADURA DISCO</t>
  </si>
  <si>
    <t>AGOSTO-SEPT</t>
  </si>
  <si>
    <t xml:space="preserve"> </t>
  </si>
  <si>
    <t>RASTRAJES (2)</t>
  </si>
  <si>
    <t>MELGADURA</t>
  </si>
  <si>
    <t>ACEQUIADURA RIEGO</t>
  </si>
  <si>
    <t>APLICACIÓN AGROQUIM. (2)</t>
  </si>
  <si>
    <t>APLICACIÓN FERTILIZANTES (2)</t>
  </si>
  <si>
    <t>SEPT-ENERO</t>
  </si>
  <si>
    <t>CULTIVADOR ENTRE HILERA</t>
  </si>
  <si>
    <t>SEPT-NOV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</si>
  <si>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</si>
  <si>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</si>
  <si>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</si>
  <si>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</si>
  <si>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</si>
  <si>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</si>
  <si>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</si>
  <si>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>PLANTULA</t>
  </si>
  <si>
    <t>SEPTIEMBRE-OCTUBRE</t>
  </si>
  <si>
    <t>FERTILIZANTES</t>
  </si>
  <si>
    <t>UREA</t>
  </si>
  <si>
    <t>KG.</t>
  </si>
  <si>
    <t>OCTUBRE-NOVIEMBRE</t>
  </si>
  <si>
    <t>MEZCLA HORTALIZERA</t>
  </si>
  <si>
    <t>NITRATO DE K</t>
  </si>
  <si>
    <t>SEPTIEMBRE-NOVIEMBRE</t>
  </si>
  <si>
    <t>FUNGUICIDAS</t>
  </si>
  <si>
    <t>LIT-.</t>
  </si>
  <si>
    <t>SEPTIEMBRE-ENERO</t>
  </si>
  <si>
    <t>INSECTICIDAS</t>
  </si>
  <si>
    <t>LIT</t>
  </si>
  <si>
    <t>NOVIEMBRE-ENERO</t>
  </si>
  <si>
    <t>LIT.</t>
  </si>
  <si>
    <t>HERBICIDA</t>
  </si>
  <si>
    <t>FERTILIZANTES FOLIAR</t>
  </si>
  <si>
    <t>TERRASORB FOLIAR</t>
  </si>
  <si>
    <t>Subtotal Insumos</t>
  </si>
  <si>
    <t>OTROS</t>
  </si>
  <si>
    <t>Item</t>
  </si>
  <si>
    <t>SACOS PARA COSECHA</t>
  </si>
  <si>
    <t>SACOS</t>
  </si>
  <si>
    <t xml:space="preserve">HILO PARA COSER SACOS </t>
  </si>
  <si>
    <t>MADEJA</t>
  </si>
  <si>
    <t>ANALISIS QUIMICO DE SUELO</t>
  </si>
  <si>
    <t xml:space="preserve">UNIDAD 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</si>
  <si>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</si>
  <si>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</si>
  <si>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</si>
  <si>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</si>
  <si>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</si>
  <si>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</si>
  <si>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</si>
  <si>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</si>
  <si>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</si>
  <si>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</si>
  <si>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</si>
  <si>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</si>
  <si>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</si>
  <si>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</si>
  <si>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</si>
  <si>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</si>
  <si>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</si>
  <si>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</si>
  <si>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</si>
  <si>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</si>
  <si>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</si>
  <si>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</si>
  <si>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</si>
  <si>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</si>
  <si>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</si>
  <si>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</si>
  <si>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</si>
  <si>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</si>
  <si>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</si>
  <si>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MANZATE WG. O SIMILAR</t>
  </si>
  <si>
    <t>ACOIDAL-FLO O SIMILAR</t>
  </si>
  <si>
    <t>RENOMYL O SIMILAR</t>
  </si>
  <si>
    <t>PUZZLE  SC O SIMILAR</t>
  </si>
  <si>
    <t>BATAZO 90 SP O SIMILAR</t>
  </si>
  <si>
    <t>FARMON O SIMILAR</t>
  </si>
  <si>
    <t>FOSFIMAX O SIMILAR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</si>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</sst>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6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0" fillId="2" borderId="1" xfId="0" applyFont="1" applyFill="1" applyBorder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/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/>
    <xf numFmtId="0" fontId="14" fillId="6" borderId="1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/>
    <xf numFmtId="164" fontId="19" fillId="5" borderId="12" xfId="0" applyNumberFormat="1" applyFont="1" applyFill="1" applyBorder="1" applyAlignment="1">
      <alignment vertical="center"/>
    </xf>
    <xf numFmtId="164" fontId="19" fillId="3" borderId="18" xfId="0" applyNumberFormat="1" applyFont="1" applyFill="1" applyBorder="1" applyAlignment="1">
      <alignment vertical="center"/>
    </xf>
    <xf numFmtId="164" fontId="19" fillId="5" borderId="18" xfId="0" applyNumberFormat="1" applyFont="1" applyFill="1" applyBorder="1" applyAlignment="1">
      <alignment vertical="center"/>
    </xf>
    <xf numFmtId="164" fontId="19" fillId="5" borderId="21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="106" zoomScaleNormal="10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5" t="s">
        <v>0</v>
      </c>
      <c r="C9" s="36" t="s">
        <v>1</v>
      </c>
      <c r="D9" s="38"/>
      <c r="E9" s="101" t="s">
        <v>2</v>
      </c>
      <c r="F9" s="102"/>
      <c r="G9" s="37">
        <v>20000</v>
      </c>
    </row>
    <row r="10" spans="1:7" ht="15" x14ac:dyDescent="0.25">
      <c r="A10" s="23"/>
      <c r="B10" s="20" t="s">
        <v>3</v>
      </c>
      <c r="C10" s="21" t="s">
        <v>4</v>
      </c>
      <c r="D10" s="28"/>
      <c r="E10" s="99" t="s">
        <v>5</v>
      </c>
      <c r="F10" s="100"/>
      <c r="G10" s="22" t="s">
        <v>6</v>
      </c>
    </row>
    <row r="11" spans="1:7" ht="12.6" customHeight="1" x14ac:dyDescent="0.25">
      <c r="A11" s="23"/>
      <c r="B11" s="20" t="s">
        <v>7</v>
      </c>
      <c r="C11" s="22" t="s">
        <v>8</v>
      </c>
      <c r="D11" s="28"/>
      <c r="E11" s="99" t="s">
        <v>9</v>
      </c>
      <c r="F11" s="100"/>
      <c r="G11" s="34">
        <v>1000</v>
      </c>
    </row>
    <row r="12" spans="1:7" ht="15" customHeight="1" x14ac:dyDescent="0.25">
      <c r="A12" s="23"/>
      <c r="B12" s="20" t="s">
        <v>10</v>
      </c>
      <c r="C12" s="17" t="s">
        <v>11</v>
      </c>
      <c r="D12" s="28"/>
      <c r="E12" s="7" t="s">
        <v>12</v>
      </c>
      <c r="F12" s="13"/>
      <c r="G12" s="18">
        <f>(G9*G11)</f>
        <v>20000000</v>
      </c>
    </row>
    <row r="13" spans="1:7" ht="27" customHeight="1" x14ac:dyDescent="0.25">
      <c r="A13" s="23"/>
      <c r="B13" s="20" t="s">
        <v>13</v>
      </c>
      <c r="C13" s="17" t="s">
        <v>129</v>
      </c>
      <c r="D13" s="28"/>
      <c r="E13" s="99" t="s">
        <v>14</v>
      </c>
      <c r="F13" s="100"/>
      <c r="G13" s="17" t="s">
        <v>15</v>
      </c>
    </row>
    <row r="14" spans="1:7" ht="23.45" customHeight="1" x14ac:dyDescent="0.25">
      <c r="A14" s="23"/>
      <c r="B14" s="20" t="s">
        <v>16</v>
      </c>
      <c r="C14" s="17" t="s">
        <v>130</v>
      </c>
      <c r="D14" s="28"/>
      <c r="E14" s="99" t="s">
        <v>17</v>
      </c>
      <c r="F14" s="100"/>
      <c r="G14" s="22" t="s">
        <v>18</v>
      </c>
    </row>
    <row r="15" spans="1:7" ht="15" x14ac:dyDescent="0.25">
      <c r="A15" s="23"/>
      <c r="B15" s="20" t="s">
        <v>19</v>
      </c>
      <c r="C15" s="22" t="s">
        <v>131</v>
      </c>
      <c r="D15" s="28"/>
      <c r="E15" s="103" t="s">
        <v>20</v>
      </c>
      <c r="F15" s="104"/>
      <c r="G15" s="17" t="s">
        <v>21</v>
      </c>
    </row>
    <row r="16" spans="1:7" ht="12" customHeight="1" x14ac:dyDescent="0.25">
      <c r="A16" s="23"/>
      <c r="B16" s="29"/>
      <c r="C16" s="30"/>
      <c r="D16" s="26"/>
      <c r="E16" s="26"/>
      <c r="F16" s="26"/>
      <c r="G16" s="31"/>
    </row>
    <row r="17" spans="1:8" ht="12" customHeight="1" x14ac:dyDescent="0.25">
      <c r="A17" s="23"/>
      <c r="B17" s="105" t="s">
        <v>22</v>
      </c>
      <c r="C17" s="106"/>
      <c r="D17" s="106"/>
      <c r="E17" s="106"/>
      <c r="F17" s="106"/>
      <c r="G17" s="107"/>
    </row>
    <row r="18" spans="1:8" ht="12" customHeight="1" x14ac:dyDescent="0.25">
      <c r="A18" s="23"/>
      <c r="B18" s="26"/>
      <c r="C18" s="32"/>
      <c r="D18" s="32"/>
      <c r="E18" s="32"/>
      <c r="F18" s="26"/>
      <c r="G18" s="26"/>
    </row>
    <row r="19" spans="1:8" ht="12" customHeight="1" x14ac:dyDescent="0.25">
      <c r="A19" s="23"/>
      <c r="B19" s="39" t="s">
        <v>23</v>
      </c>
      <c r="C19" s="40"/>
      <c r="D19" s="40"/>
      <c r="E19" s="40"/>
      <c r="F19" s="40"/>
      <c r="G19" s="40"/>
    </row>
    <row r="20" spans="1:8" ht="24" customHeight="1" x14ac:dyDescent="0.25">
      <c r="A20" s="23"/>
      <c r="B20" s="41" t="s">
        <v>24</v>
      </c>
      <c r="C20" s="41" t="s">
        <v>25</v>
      </c>
      <c r="D20" s="41" t="s">
        <v>26</v>
      </c>
      <c r="E20" s="41" t="s">
        <v>27</v>
      </c>
      <c r="F20" s="41" t="s">
        <v>28</v>
      </c>
      <c r="G20" s="41" t="s">
        <v>29</v>
      </c>
    </row>
    <row r="21" spans="1:8" ht="12.75" customHeight="1" x14ac:dyDescent="0.25">
      <c r="A21" s="23"/>
      <c r="B21" s="14" t="s">
        <v>30</v>
      </c>
      <c r="C21" s="15" t="s">
        <v>31</v>
      </c>
      <c r="D21" s="16">
        <v>3</v>
      </c>
      <c r="E21" s="14" t="s">
        <v>32</v>
      </c>
      <c r="F21" s="18">
        <v>35000</v>
      </c>
      <c r="G21" s="18">
        <f>(D21*F21)</f>
        <v>105000</v>
      </c>
    </row>
    <row r="22" spans="1:8" ht="12.75" customHeight="1" x14ac:dyDescent="0.25">
      <c r="A22" s="23"/>
      <c r="B22" s="7" t="s">
        <v>33</v>
      </c>
      <c r="C22" s="15" t="s">
        <v>31</v>
      </c>
      <c r="D22" s="16">
        <v>12</v>
      </c>
      <c r="E22" s="14" t="s">
        <v>34</v>
      </c>
      <c r="F22" s="18">
        <v>35000</v>
      </c>
      <c r="G22" s="18">
        <f t="shared" ref="G22:G27" si="0">(D22*F22)</f>
        <v>420000</v>
      </c>
    </row>
    <row r="23" spans="1:8" ht="12.75" customHeight="1" x14ac:dyDescent="0.25">
      <c r="A23" s="23"/>
      <c r="B23" s="14" t="s">
        <v>35</v>
      </c>
      <c r="C23" s="15" t="s">
        <v>31</v>
      </c>
      <c r="D23" s="16">
        <v>6</v>
      </c>
      <c r="E23" s="14" t="s">
        <v>32</v>
      </c>
      <c r="F23" s="18">
        <v>35000</v>
      </c>
      <c r="G23" s="18">
        <f t="shared" si="0"/>
        <v>210000</v>
      </c>
    </row>
    <row r="24" spans="1:8" ht="12.75" customHeight="1" x14ac:dyDescent="0.25">
      <c r="A24" s="23"/>
      <c r="B24" s="14" t="s">
        <v>36</v>
      </c>
      <c r="C24" s="15" t="s">
        <v>31</v>
      </c>
      <c r="D24" s="16">
        <v>3</v>
      </c>
      <c r="E24" s="14" t="s">
        <v>37</v>
      </c>
      <c r="F24" s="18">
        <v>35000</v>
      </c>
      <c r="G24" s="18">
        <f t="shared" si="0"/>
        <v>105000</v>
      </c>
    </row>
    <row r="25" spans="1:8" ht="12.75" customHeight="1" x14ac:dyDescent="0.25">
      <c r="A25" s="23"/>
      <c r="B25" s="14" t="s">
        <v>38</v>
      </c>
      <c r="C25" s="15" t="s">
        <v>31</v>
      </c>
      <c r="D25" s="16">
        <v>3</v>
      </c>
      <c r="E25" s="14" t="s">
        <v>39</v>
      </c>
      <c r="F25" s="18">
        <v>35000</v>
      </c>
      <c r="G25" s="18">
        <f t="shared" si="0"/>
        <v>105000</v>
      </c>
    </row>
    <row r="26" spans="1:8" ht="12.75" customHeight="1" x14ac:dyDescent="0.25">
      <c r="A26" s="23"/>
      <c r="B26" s="14" t="s">
        <v>40</v>
      </c>
      <c r="C26" s="15" t="s">
        <v>31</v>
      </c>
      <c r="D26" s="16">
        <v>16</v>
      </c>
      <c r="E26" s="14" t="s">
        <v>39</v>
      </c>
      <c r="F26" s="18">
        <v>35000</v>
      </c>
      <c r="G26" s="18">
        <f>F26*D26</f>
        <v>560000</v>
      </c>
    </row>
    <row r="27" spans="1:8" ht="12.75" customHeight="1" x14ac:dyDescent="0.25">
      <c r="A27" s="23"/>
      <c r="B27" s="14" t="s">
        <v>41</v>
      </c>
      <c r="C27" s="15" t="s">
        <v>31</v>
      </c>
      <c r="D27" s="16">
        <v>30</v>
      </c>
      <c r="E27" s="14" t="s">
        <v>18</v>
      </c>
      <c r="F27" s="18">
        <v>35000</v>
      </c>
      <c r="G27" s="18">
        <f t="shared" si="0"/>
        <v>1050000</v>
      </c>
    </row>
    <row r="28" spans="1:8" ht="12.75" customHeight="1" x14ac:dyDescent="0.25">
      <c r="A28" s="23"/>
      <c r="B28" s="47" t="s">
        <v>42</v>
      </c>
      <c r="C28" s="24"/>
      <c r="D28" s="24"/>
      <c r="E28" s="24"/>
      <c r="F28" s="25"/>
      <c r="G28" s="96">
        <f>SUM(G21:G27)</f>
        <v>2555000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9" t="s">
        <v>43</v>
      </c>
      <c r="C30" s="42"/>
      <c r="D30" s="42"/>
      <c r="E30" s="42"/>
      <c r="F30" s="40"/>
      <c r="G30" s="40"/>
    </row>
    <row r="31" spans="1:8" ht="24" customHeight="1" x14ac:dyDescent="0.25">
      <c r="A31" s="23"/>
      <c r="B31" s="43" t="s">
        <v>24</v>
      </c>
      <c r="C31" s="41" t="s">
        <v>25</v>
      </c>
      <c r="D31" s="41" t="s">
        <v>26</v>
      </c>
      <c r="E31" s="43" t="s">
        <v>27</v>
      </c>
      <c r="F31" s="41" t="s">
        <v>28</v>
      </c>
      <c r="G31" s="43" t="s">
        <v>29</v>
      </c>
    </row>
    <row r="32" spans="1:8" ht="12" customHeight="1" x14ac:dyDescent="0.25">
      <c r="A32" s="23"/>
      <c r="B32" s="44" t="s">
        <v>44</v>
      </c>
      <c r="C32" s="45"/>
      <c r="D32" s="45"/>
      <c r="E32" s="45"/>
      <c r="F32" s="44"/>
      <c r="G32" s="44"/>
    </row>
    <row r="33" spans="1:11" ht="12" customHeight="1" x14ac:dyDescent="0.25">
      <c r="A33" s="23"/>
      <c r="B33" s="47" t="s">
        <v>45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9" t="s">
        <v>46</v>
      </c>
      <c r="C35" s="42"/>
      <c r="D35" s="42"/>
      <c r="E35" s="42"/>
      <c r="F35" s="40"/>
      <c r="G35" s="40"/>
    </row>
    <row r="36" spans="1:11" ht="24" customHeight="1" x14ac:dyDescent="0.25">
      <c r="A36" s="23"/>
      <c r="B36" s="43" t="s">
        <v>24</v>
      </c>
      <c r="C36" s="43" t="s">
        <v>25</v>
      </c>
      <c r="D36" s="43" t="s">
        <v>26</v>
      </c>
      <c r="E36" s="43" t="s">
        <v>27</v>
      </c>
      <c r="F36" s="41" t="s">
        <v>28</v>
      </c>
      <c r="G36" s="43" t="s">
        <v>29</v>
      </c>
    </row>
    <row r="37" spans="1:11" ht="12.75" customHeight="1" x14ac:dyDescent="0.25">
      <c r="A37" s="23"/>
      <c r="B37" s="14" t="s">
        <v>47</v>
      </c>
      <c r="C37" s="15" t="s">
        <v>121</v>
      </c>
      <c r="D37" s="16">
        <v>1</v>
      </c>
      <c r="E37" s="17" t="s">
        <v>48</v>
      </c>
      <c r="F37" s="18">
        <v>75000</v>
      </c>
      <c r="G37" s="19">
        <f>D37*F37</f>
        <v>75000</v>
      </c>
      <c r="H37" s="1" t="s">
        <v>49</v>
      </c>
    </row>
    <row r="38" spans="1:11" ht="12.75" customHeight="1" x14ac:dyDescent="0.25">
      <c r="A38" s="23"/>
      <c r="B38" s="14" t="s">
        <v>50</v>
      </c>
      <c r="C38" s="15" t="s">
        <v>121</v>
      </c>
      <c r="D38" s="16">
        <v>2</v>
      </c>
      <c r="E38" s="17" t="s">
        <v>34</v>
      </c>
      <c r="F38" s="18">
        <v>55000</v>
      </c>
      <c r="G38" s="19">
        <f t="shared" ref="G38:G43" si="1">D38*F38</f>
        <v>110000</v>
      </c>
    </row>
    <row r="39" spans="1:11" ht="12.75" customHeight="1" x14ac:dyDescent="0.25">
      <c r="A39" s="23"/>
      <c r="B39" s="46" t="s">
        <v>51</v>
      </c>
      <c r="C39" s="15" t="s">
        <v>121</v>
      </c>
      <c r="D39" s="16">
        <v>1</v>
      </c>
      <c r="E39" s="17" t="s">
        <v>34</v>
      </c>
      <c r="F39" s="18">
        <v>25000</v>
      </c>
      <c r="G39" s="19">
        <f t="shared" si="1"/>
        <v>25000</v>
      </c>
    </row>
    <row r="40" spans="1:11" ht="12.75" customHeight="1" x14ac:dyDescent="0.25">
      <c r="A40" s="23"/>
      <c r="B40" s="14" t="s">
        <v>52</v>
      </c>
      <c r="C40" s="15" t="s">
        <v>121</v>
      </c>
      <c r="D40" s="16">
        <v>1</v>
      </c>
      <c r="E40" s="17" t="s">
        <v>34</v>
      </c>
      <c r="F40" s="18">
        <v>25000</v>
      </c>
      <c r="G40" s="19">
        <f t="shared" si="1"/>
        <v>25000</v>
      </c>
    </row>
    <row r="41" spans="1:11" ht="12.75" customHeight="1" x14ac:dyDescent="0.25">
      <c r="A41" s="23"/>
      <c r="B41" s="14" t="s">
        <v>53</v>
      </c>
      <c r="C41" s="15" t="s">
        <v>121</v>
      </c>
      <c r="D41" s="16">
        <v>1</v>
      </c>
      <c r="E41" s="17" t="s">
        <v>39</v>
      </c>
      <c r="F41" s="18">
        <v>25000</v>
      </c>
      <c r="G41" s="19">
        <f t="shared" si="1"/>
        <v>25000</v>
      </c>
    </row>
    <row r="42" spans="1:11" ht="12.75" customHeight="1" x14ac:dyDescent="0.25">
      <c r="A42" s="23"/>
      <c r="B42" s="14" t="s">
        <v>54</v>
      </c>
      <c r="C42" s="15" t="s">
        <v>121</v>
      </c>
      <c r="D42" s="16">
        <v>1</v>
      </c>
      <c r="E42" s="17" t="s">
        <v>55</v>
      </c>
      <c r="F42" s="18">
        <v>25000</v>
      </c>
      <c r="G42" s="19">
        <f t="shared" si="1"/>
        <v>25000</v>
      </c>
    </row>
    <row r="43" spans="1:11" ht="12.75" customHeight="1" x14ac:dyDescent="0.25">
      <c r="A43" s="23"/>
      <c r="B43" s="14" t="s">
        <v>56</v>
      </c>
      <c r="C43" s="15" t="s">
        <v>121</v>
      </c>
      <c r="D43" s="16">
        <v>1</v>
      </c>
      <c r="E43" s="17" t="s">
        <v>57</v>
      </c>
      <c r="F43" s="18">
        <v>25000</v>
      </c>
      <c r="G43" s="19">
        <f t="shared" si="1"/>
        <v>25000</v>
      </c>
    </row>
    <row r="44" spans="1:11" ht="12.75" customHeight="1" x14ac:dyDescent="0.25">
      <c r="A44" s="23"/>
      <c r="B44" s="47" t="s">
        <v>58</v>
      </c>
      <c r="C44" s="24"/>
      <c r="D44" s="24"/>
      <c r="E44" s="24"/>
      <c r="F44" s="25"/>
      <c r="G44" s="96">
        <f>SUM(G37:G43)</f>
        <v>310000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9" t="s">
        <v>59</v>
      </c>
      <c r="C46" s="42"/>
      <c r="D46" s="42"/>
      <c r="E46" s="42"/>
      <c r="F46" s="40"/>
      <c r="G46" s="40"/>
    </row>
    <row r="47" spans="1:11" ht="24" customHeight="1" x14ac:dyDescent="0.25">
      <c r="A47" s="23"/>
      <c r="B47" s="41" t="s">
        <v>60</v>
      </c>
      <c r="C47" s="41" t="s">
        <v>61</v>
      </c>
      <c r="D47" s="41" t="s">
        <v>62</v>
      </c>
      <c r="E47" s="41" t="s">
        <v>27</v>
      </c>
      <c r="F47" s="41" t="s">
        <v>28</v>
      </c>
      <c r="G47" s="41" t="s">
        <v>29</v>
      </c>
      <c r="K47" s="2"/>
    </row>
    <row r="48" spans="1:11" ht="12.75" customHeight="1" x14ac:dyDescent="0.25">
      <c r="A48" s="23"/>
      <c r="B48" s="5" t="s">
        <v>63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64</v>
      </c>
      <c r="C49" s="8" t="s">
        <v>65</v>
      </c>
      <c r="D49" s="91">
        <v>28000</v>
      </c>
      <c r="E49" s="8" t="s">
        <v>66</v>
      </c>
      <c r="F49" s="10">
        <v>90</v>
      </c>
      <c r="G49" s="10">
        <f>(D49*F49)</f>
        <v>2520000</v>
      </c>
    </row>
    <row r="50" spans="1:7" ht="12.75" customHeight="1" x14ac:dyDescent="0.25">
      <c r="A50" s="23"/>
      <c r="B50" s="11" t="s">
        <v>67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68</v>
      </c>
      <c r="C51" s="8" t="s">
        <v>69</v>
      </c>
      <c r="D51" s="9">
        <v>200</v>
      </c>
      <c r="E51" s="8" t="s">
        <v>70</v>
      </c>
      <c r="F51" s="10">
        <v>1000</v>
      </c>
      <c r="G51" s="10">
        <f>(D51*F51)</f>
        <v>200000</v>
      </c>
    </row>
    <row r="52" spans="1:7" ht="12.75" customHeight="1" x14ac:dyDescent="0.25">
      <c r="A52" s="23"/>
      <c r="B52" s="7" t="s">
        <v>71</v>
      </c>
      <c r="C52" s="8" t="s">
        <v>69</v>
      </c>
      <c r="D52" s="9">
        <v>200</v>
      </c>
      <c r="E52" s="8" t="s">
        <v>66</v>
      </c>
      <c r="F52" s="10">
        <v>1140</v>
      </c>
      <c r="G52" s="10">
        <f>(D52*F52)</f>
        <v>228000</v>
      </c>
    </row>
    <row r="53" spans="1:7" ht="12.75" customHeight="1" x14ac:dyDescent="0.25">
      <c r="A53" s="23"/>
      <c r="B53" s="7" t="s">
        <v>72</v>
      </c>
      <c r="C53" s="8" t="s">
        <v>69</v>
      </c>
      <c r="D53" s="9">
        <v>150</v>
      </c>
      <c r="E53" s="8" t="s">
        <v>73</v>
      </c>
      <c r="F53" s="10">
        <v>1780</v>
      </c>
      <c r="G53" s="10">
        <f>(D53*F53)</f>
        <v>267000</v>
      </c>
    </row>
    <row r="54" spans="1:7" ht="12.75" customHeight="1" x14ac:dyDescent="0.25">
      <c r="A54" s="23"/>
      <c r="B54" s="11" t="s">
        <v>74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122</v>
      </c>
      <c r="C55" s="8" t="s">
        <v>69</v>
      </c>
      <c r="D55" s="9">
        <v>2</v>
      </c>
      <c r="E55" s="8" t="s">
        <v>73</v>
      </c>
      <c r="F55" s="10">
        <v>8500</v>
      </c>
      <c r="G55" s="10">
        <f t="shared" si="2"/>
        <v>17000</v>
      </c>
    </row>
    <row r="56" spans="1:7" ht="12.75" customHeight="1" x14ac:dyDescent="0.25">
      <c r="A56" s="23"/>
      <c r="B56" s="7" t="s">
        <v>123</v>
      </c>
      <c r="C56" s="8" t="s">
        <v>75</v>
      </c>
      <c r="D56" s="9">
        <v>2</v>
      </c>
      <c r="E56" s="8" t="s">
        <v>76</v>
      </c>
      <c r="F56" s="10">
        <v>2600</v>
      </c>
      <c r="G56" s="10">
        <f>(D56*F56)</f>
        <v>5200</v>
      </c>
    </row>
    <row r="57" spans="1:7" ht="12.75" customHeight="1" x14ac:dyDescent="0.25">
      <c r="A57" s="23"/>
      <c r="B57" s="7" t="s">
        <v>124</v>
      </c>
      <c r="C57" s="8" t="s">
        <v>69</v>
      </c>
      <c r="D57" s="9">
        <v>1</v>
      </c>
      <c r="E57" s="8" t="s">
        <v>76</v>
      </c>
      <c r="F57" s="10">
        <v>32800</v>
      </c>
      <c r="G57" s="10">
        <f>(D57*F57)</f>
        <v>32800</v>
      </c>
    </row>
    <row r="58" spans="1:7" ht="12.75" customHeight="1" x14ac:dyDescent="0.25">
      <c r="A58" s="23"/>
      <c r="B58" s="11" t="s">
        <v>77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125</v>
      </c>
      <c r="C59" s="8" t="s">
        <v>78</v>
      </c>
      <c r="D59" s="9">
        <v>0.5</v>
      </c>
      <c r="E59" s="8" t="s">
        <v>79</v>
      </c>
      <c r="F59" s="10">
        <v>39000</v>
      </c>
      <c r="G59" s="10">
        <f>(D59*F59)</f>
        <v>19500</v>
      </c>
    </row>
    <row r="60" spans="1:7" ht="12.75" customHeight="1" x14ac:dyDescent="0.25">
      <c r="A60" s="23"/>
      <c r="B60" s="7" t="s">
        <v>126</v>
      </c>
      <c r="C60" s="12" t="s">
        <v>80</v>
      </c>
      <c r="D60" s="9">
        <v>0.5</v>
      </c>
      <c r="E60" s="8" t="s">
        <v>76</v>
      </c>
      <c r="F60" s="10">
        <v>38100</v>
      </c>
      <c r="G60" s="10">
        <f>(D60*F60)</f>
        <v>19050</v>
      </c>
    </row>
    <row r="61" spans="1:7" ht="12.75" customHeight="1" x14ac:dyDescent="0.25">
      <c r="A61" s="23"/>
      <c r="B61" s="11" t="s">
        <v>81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127</v>
      </c>
      <c r="C62" s="12" t="s">
        <v>78</v>
      </c>
      <c r="D62" s="9">
        <v>2</v>
      </c>
      <c r="E62" s="8" t="s">
        <v>76</v>
      </c>
      <c r="F62" s="10">
        <v>32000</v>
      </c>
      <c r="G62" s="10">
        <f t="shared" si="3"/>
        <v>64000</v>
      </c>
    </row>
    <row r="63" spans="1:7" ht="12.75" customHeight="1" x14ac:dyDescent="0.25">
      <c r="A63" s="23"/>
      <c r="B63" s="11" t="s">
        <v>82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128</v>
      </c>
      <c r="C64" s="12" t="s">
        <v>78</v>
      </c>
      <c r="D64" s="13">
        <v>2</v>
      </c>
      <c r="E64" s="8" t="s">
        <v>79</v>
      </c>
      <c r="F64" s="10">
        <v>11000</v>
      </c>
      <c r="G64" s="10">
        <f t="shared" ref="G64:G65" si="4">(D64*F64)</f>
        <v>22000</v>
      </c>
    </row>
    <row r="65" spans="1:7" ht="12.75" customHeight="1" x14ac:dyDescent="0.25">
      <c r="A65" s="23"/>
      <c r="B65" s="7" t="s">
        <v>83</v>
      </c>
      <c r="C65" s="12" t="s">
        <v>78</v>
      </c>
      <c r="D65" s="13">
        <v>2</v>
      </c>
      <c r="E65" s="8" t="s">
        <v>76</v>
      </c>
      <c r="F65" s="10">
        <v>11000</v>
      </c>
      <c r="G65" s="10">
        <f t="shared" si="4"/>
        <v>22000</v>
      </c>
    </row>
    <row r="66" spans="1:7" ht="13.5" customHeight="1" x14ac:dyDescent="0.25">
      <c r="A66" s="23"/>
      <c r="B66" s="47" t="s">
        <v>84</v>
      </c>
      <c r="C66" s="48"/>
      <c r="D66" s="48"/>
      <c r="E66" s="48"/>
      <c r="F66" s="49"/>
      <c r="G66" s="96">
        <f>SUM(G48:G65)</f>
        <v>3416550</v>
      </c>
    </row>
    <row r="67" spans="1:7" ht="12" customHeight="1" x14ac:dyDescent="0.25">
      <c r="A67" s="23"/>
      <c r="B67" s="26"/>
      <c r="C67" s="26"/>
      <c r="D67" s="26"/>
      <c r="E67" s="33"/>
      <c r="F67" s="27"/>
      <c r="G67" s="27"/>
    </row>
    <row r="68" spans="1:7" ht="12" customHeight="1" x14ac:dyDescent="0.25">
      <c r="A68" s="23"/>
      <c r="B68" s="39" t="s">
        <v>85</v>
      </c>
      <c r="C68" s="42"/>
      <c r="D68" s="42"/>
      <c r="E68" s="42"/>
      <c r="F68" s="40"/>
      <c r="G68" s="40"/>
    </row>
    <row r="69" spans="1:7" ht="24" customHeight="1" x14ac:dyDescent="0.25">
      <c r="A69" s="23"/>
      <c r="B69" s="43" t="s">
        <v>86</v>
      </c>
      <c r="C69" s="41" t="s">
        <v>61</v>
      </c>
      <c r="D69" s="41" t="s">
        <v>62</v>
      </c>
      <c r="E69" s="43" t="s">
        <v>27</v>
      </c>
      <c r="F69" s="41" t="s">
        <v>28</v>
      </c>
      <c r="G69" s="43" t="s">
        <v>29</v>
      </c>
    </row>
    <row r="70" spans="1:7" ht="12.75" customHeight="1" x14ac:dyDescent="0.25">
      <c r="A70" s="23"/>
      <c r="B70" s="14" t="s">
        <v>87</v>
      </c>
      <c r="C70" s="8" t="s">
        <v>88</v>
      </c>
      <c r="D70" s="10">
        <v>850</v>
      </c>
      <c r="E70" s="8" t="s">
        <v>18</v>
      </c>
      <c r="F70" s="10">
        <v>185</v>
      </c>
      <c r="G70" s="10">
        <f>(D70*F70)</f>
        <v>157250</v>
      </c>
    </row>
    <row r="71" spans="1:7" ht="12.75" customHeight="1" x14ac:dyDescent="0.25">
      <c r="A71" s="23"/>
      <c r="B71" s="14" t="s">
        <v>89</v>
      </c>
      <c r="C71" s="8" t="s">
        <v>90</v>
      </c>
      <c r="D71" s="10">
        <v>1</v>
      </c>
      <c r="E71" s="8" t="s">
        <v>18</v>
      </c>
      <c r="F71" s="10">
        <v>4000</v>
      </c>
      <c r="G71" s="10">
        <f>(D71*F71)</f>
        <v>4000</v>
      </c>
    </row>
    <row r="72" spans="1:7" ht="12.75" customHeight="1" x14ac:dyDescent="0.25">
      <c r="A72" s="23"/>
      <c r="B72" s="46" t="s">
        <v>91</v>
      </c>
      <c r="C72" s="8" t="s">
        <v>92</v>
      </c>
      <c r="D72" s="10">
        <v>1</v>
      </c>
      <c r="E72" s="15" t="s">
        <v>93</v>
      </c>
      <c r="F72" s="10">
        <v>33515</v>
      </c>
      <c r="G72" s="10">
        <f t="shared" ref="G72" si="5">(D72*F72)</f>
        <v>33515</v>
      </c>
    </row>
    <row r="73" spans="1:7" ht="13.5" customHeight="1" x14ac:dyDescent="0.25">
      <c r="A73" s="23"/>
      <c r="B73" s="47" t="s">
        <v>94</v>
      </c>
      <c r="C73" s="24"/>
      <c r="D73" s="24"/>
      <c r="E73" s="24"/>
      <c r="F73" s="25"/>
      <c r="G73" s="96">
        <f>SUM(G70:G72)</f>
        <v>194765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50" t="s">
        <v>95</v>
      </c>
      <c r="C75" s="51"/>
      <c r="D75" s="51"/>
      <c r="E75" s="51"/>
      <c r="F75" s="51"/>
      <c r="G75" s="92">
        <f>G28+G44+G66+G73</f>
        <v>6476315</v>
      </c>
    </row>
    <row r="76" spans="1:7" ht="12" customHeight="1" x14ac:dyDescent="0.25">
      <c r="A76" s="23"/>
      <c r="B76" s="52" t="s">
        <v>96</v>
      </c>
      <c r="C76" s="53"/>
      <c r="D76" s="53"/>
      <c r="E76" s="53"/>
      <c r="F76" s="53"/>
      <c r="G76" s="93">
        <f>G75*0.05</f>
        <v>323815.75</v>
      </c>
    </row>
    <row r="77" spans="1:7" ht="12" customHeight="1" x14ac:dyDescent="0.25">
      <c r="A77" s="23"/>
      <c r="B77" s="54" t="s">
        <v>97</v>
      </c>
      <c r="C77" s="55"/>
      <c r="D77" s="55"/>
      <c r="E77" s="55"/>
      <c r="F77" s="55"/>
      <c r="G77" s="94">
        <f>G76+G75</f>
        <v>6800130.75</v>
      </c>
    </row>
    <row r="78" spans="1:7" ht="12" customHeight="1" x14ac:dyDescent="0.25">
      <c r="A78" s="23"/>
      <c r="B78" s="52" t="s">
        <v>98</v>
      </c>
      <c r="C78" s="53"/>
      <c r="D78" s="53"/>
      <c r="E78" s="53"/>
      <c r="F78" s="53"/>
      <c r="G78" s="93">
        <f>G12</f>
        <v>20000000</v>
      </c>
    </row>
    <row r="79" spans="1:7" ht="12" customHeight="1" x14ac:dyDescent="0.25">
      <c r="A79" s="23"/>
      <c r="B79" s="56" t="s">
        <v>99</v>
      </c>
      <c r="C79" s="57"/>
      <c r="D79" s="57"/>
      <c r="E79" s="57"/>
      <c r="F79" s="57"/>
      <c r="G79" s="95">
        <f>G78-G77</f>
        <v>13199869.25</v>
      </c>
    </row>
    <row r="80" spans="1:7" ht="12" customHeight="1" x14ac:dyDescent="0.25">
      <c r="A80" s="23"/>
      <c r="B80" s="81" t="s">
        <v>100</v>
      </c>
      <c r="C80" s="58"/>
      <c r="D80" s="58"/>
      <c r="E80" s="58"/>
      <c r="F80" s="58"/>
      <c r="G80" s="82"/>
    </row>
    <row r="81" spans="1:7" ht="12.75" customHeight="1" thickBot="1" x14ac:dyDescent="0.3">
      <c r="A81" s="23"/>
      <c r="B81" s="68"/>
      <c r="C81" s="58"/>
      <c r="D81" s="58"/>
      <c r="E81" s="58"/>
      <c r="F81" s="58"/>
      <c r="G81" s="82"/>
    </row>
    <row r="82" spans="1:7" ht="12" customHeight="1" x14ac:dyDescent="0.25">
      <c r="A82" s="23"/>
      <c r="B82" s="59" t="s">
        <v>101</v>
      </c>
      <c r="C82" s="60"/>
      <c r="D82" s="60"/>
      <c r="E82" s="60"/>
      <c r="F82" s="61"/>
      <c r="G82" s="82"/>
    </row>
    <row r="83" spans="1:7" ht="12" customHeight="1" x14ac:dyDescent="0.25">
      <c r="A83" s="23"/>
      <c r="B83" s="62" t="s">
        <v>102</v>
      </c>
      <c r="C83" s="63"/>
      <c r="D83" s="63"/>
      <c r="E83" s="63"/>
      <c r="F83" s="64"/>
      <c r="G83" s="82"/>
    </row>
    <row r="84" spans="1:7" ht="12" customHeight="1" x14ac:dyDescent="0.25">
      <c r="A84" s="23"/>
      <c r="B84" s="62" t="s">
        <v>103</v>
      </c>
      <c r="C84" s="63"/>
      <c r="D84" s="63"/>
      <c r="E84" s="63"/>
      <c r="F84" s="64"/>
      <c r="G84" s="82"/>
    </row>
    <row r="85" spans="1:7" ht="12" customHeight="1" x14ac:dyDescent="0.25">
      <c r="A85" s="23"/>
      <c r="B85" s="62" t="s">
        <v>104</v>
      </c>
      <c r="C85" s="63"/>
      <c r="D85" s="63"/>
      <c r="E85" s="63"/>
      <c r="F85" s="64"/>
      <c r="G85" s="82"/>
    </row>
    <row r="86" spans="1:7" ht="12" customHeight="1" x14ac:dyDescent="0.25">
      <c r="A86" s="23"/>
      <c r="B86" s="62" t="s">
        <v>105</v>
      </c>
      <c r="C86" s="63"/>
      <c r="D86" s="63"/>
      <c r="E86" s="63"/>
      <c r="F86" s="64"/>
      <c r="G86" s="82"/>
    </row>
    <row r="87" spans="1:7" ht="12" customHeight="1" x14ac:dyDescent="0.25">
      <c r="A87" s="23"/>
      <c r="B87" s="62" t="s">
        <v>106</v>
      </c>
      <c r="C87" s="63"/>
      <c r="D87" s="63"/>
      <c r="E87" s="63"/>
      <c r="F87" s="64"/>
      <c r="G87" s="82"/>
    </row>
    <row r="88" spans="1:7" ht="12.75" customHeight="1" thickBot="1" x14ac:dyDescent="0.3">
      <c r="A88" s="23"/>
      <c r="B88" s="65" t="s">
        <v>107</v>
      </c>
      <c r="C88" s="66"/>
      <c r="D88" s="66"/>
      <c r="E88" s="66"/>
      <c r="F88" s="67"/>
      <c r="G88" s="82"/>
    </row>
    <row r="89" spans="1:7" ht="12.75" customHeight="1" x14ac:dyDescent="0.25">
      <c r="A89" s="23"/>
      <c r="B89" s="68"/>
      <c r="C89" s="63"/>
      <c r="D89" s="63"/>
      <c r="E89" s="63"/>
      <c r="F89" s="63"/>
      <c r="G89" s="82"/>
    </row>
    <row r="90" spans="1:7" ht="15" customHeight="1" x14ac:dyDescent="0.25">
      <c r="A90" s="23"/>
      <c r="B90" s="97" t="s">
        <v>108</v>
      </c>
      <c r="C90" s="98"/>
      <c r="D90" s="69"/>
      <c r="E90" s="70"/>
      <c r="F90" s="70"/>
      <c r="G90" s="82"/>
    </row>
    <row r="91" spans="1:7" ht="12" customHeight="1" x14ac:dyDescent="0.25">
      <c r="A91" s="23"/>
      <c r="B91" s="71" t="s">
        <v>86</v>
      </c>
      <c r="C91" s="72" t="s">
        <v>109</v>
      </c>
      <c r="D91" s="73" t="s">
        <v>110</v>
      </c>
      <c r="E91" s="70"/>
      <c r="F91" s="70"/>
      <c r="G91" s="82"/>
    </row>
    <row r="92" spans="1:7" ht="12" customHeight="1" x14ac:dyDescent="0.25">
      <c r="A92" s="23"/>
      <c r="B92" s="74" t="s">
        <v>111</v>
      </c>
      <c r="C92" s="83">
        <f>G28</f>
        <v>2555000</v>
      </c>
      <c r="D92" s="75">
        <f>(C92/C98)</f>
        <v>0.37572806964042565</v>
      </c>
      <c r="E92" s="70"/>
      <c r="F92" s="70"/>
      <c r="G92" s="82"/>
    </row>
    <row r="93" spans="1:7" ht="12" customHeight="1" x14ac:dyDescent="0.25">
      <c r="A93" s="23"/>
      <c r="B93" s="74" t="s">
        <v>112</v>
      </c>
      <c r="C93" s="84">
        <f>G33</f>
        <v>0</v>
      </c>
      <c r="D93" s="75">
        <v>0</v>
      </c>
      <c r="E93" s="70"/>
      <c r="F93" s="70"/>
      <c r="G93" s="82"/>
    </row>
    <row r="94" spans="1:7" ht="12" customHeight="1" x14ac:dyDescent="0.25">
      <c r="A94" s="23"/>
      <c r="B94" s="74" t="s">
        <v>113</v>
      </c>
      <c r="C94" s="85">
        <f>G44</f>
        <v>310000</v>
      </c>
      <c r="D94" s="75">
        <f>(C94/C98)</f>
        <v>4.5587358743065347E-2</v>
      </c>
      <c r="E94" s="70"/>
      <c r="F94" s="70"/>
      <c r="G94" s="82"/>
    </row>
    <row r="95" spans="1:7" ht="12" customHeight="1" x14ac:dyDescent="0.25">
      <c r="A95" s="23"/>
      <c r="B95" s="74" t="s">
        <v>60</v>
      </c>
      <c r="C95" s="85">
        <f>G66</f>
        <v>3416550</v>
      </c>
      <c r="D95" s="75">
        <f>(C95/C98)</f>
        <v>0.50242416294716097</v>
      </c>
      <c r="E95" s="70"/>
      <c r="F95" s="70"/>
      <c r="G95" s="82"/>
    </row>
    <row r="96" spans="1:7" ht="12" customHeight="1" x14ac:dyDescent="0.25">
      <c r="A96" s="23"/>
      <c r="B96" s="74" t="s">
        <v>114</v>
      </c>
      <c r="C96" s="86">
        <f>G73</f>
        <v>194765</v>
      </c>
      <c r="D96" s="75">
        <f>(C96/C98)</f>
        <v>2.8641361050300393E-2</v>
      </c>
      <c r="E96" s="76"/>
      <c r="F96" s="76"/>
      <c r="G96" s="82"/>
    </row>
    <row r="97" spans="1:7" ht="12" customHeight="1" x14ac:dyDescent="0.25">
      <c r="A97" s="23"/>
      <c r="B97" s="74" t="s">
        <v>115</v>
      </c>
      <c r="C97" s="86">
        <f>G76</f>
        <v>323815.75</v>
      </c>
      <c r="D97" s="75">
        <f>(C97/C98)</f>
        <v>4.7619047619047616E-2</v>
      </c>
      <c r="E97" s="76"/>
      <c r="F97" s="76"/>
      <c r="G97" s="82"/>
    </row>
    <row r="98" spans="1:7" ht="12.75" customHeight="1" x14ac:dyDescent="0.25">
      <c r="A98" s="23"/>
      <c r="B98" s="71" t="s">
        <v>116</v>
      </c>
      <c r="C98" s="87">
        <f>SUM(C92:C97)</f>
        <v>6800130.75</v>
      </c>
      <c r="D98" s="77">
        <f>SUM(D92:D97)</f>
        <v>1</v>
      </c>
      <c r="E98" s="76"/>
      <c r="F98" s="76"/>
      <c r="G98" s="82"/>
    </row>
    <row r="99" spans="1:7" ht="12" customHeight="1" x14ac:dyDescent="0.25">
      <c r="A99" s="23"/>
      <c r="B99" s="68"/>
      <c r="C99" s="58"/>
      <c r="D99" s="58"/>
      <c r="E99" s="58"/>
      <c r="F99" s="58"/>
      <c r="G99" s="82"/>
    </row>
    <row r="100" spans="1:7" ht="12.75" customHeight="1" x14ac:dyDescent="0.25">
      <c r="A100" s="23"/>
      <c r="B100" s="88"/>
      <c r="C100" s="58"/>
      <c r="D100" s="58"/>
      <c r="E100" s="58"/>
      <c r="F100" s="58"/>
      <c r="G100" s="82"/>
    </row>
    <row r="101" spans="1:7" ht="12" customHeight="1" x14ac:dyDescent="0.25">
      <c r="A101" s="23"/>
      <c r="B101" s="78"/>
      <c r="C101" s="79" t="s">
        <v>117</v>
      </c>
      <c r="D101" s="78"/>
      <c r="E101" s="78"/>
      <c r="F101" s="76"/>
      <c r="G101" s="82"/>
    </row>
    <row r="102" spans="1:7" ht="12" customHeight="1" x14ac:dyDescent="0.25">
      <c r="A102" s="23"/>
      <c r="B102" s="71" t="s">
        <v>118</v>
      </c>
      <c r="C102" s="89">
        <v>15000</v>
      </c>
      <c r="D102" s="89">
        <v>20000</v>
      </c>
      <c r="E102" s="89">
        <v>25000</v>
      </c>
      <c r="F102" s="80"/>
      <c r="G102" s="90"/>
    </row>
    <row r="103" spans="1:7" ht="12.75" customHeight="1" x14ac:dyDescent="0.25">
      <c r="A103" s="23"/>
      <c r="B103" s="71" t="s">
        <v>119</v>
      </c>
      <c r="C103" s="89">
        <f>G77/C102</f>
        <v>453.34204999999997</v>
      </c>
      <c r="D103" s="89">
        <f>(G77/D102)</f>
        <v>340.00653749999998</v>
      </c>
      <c r="E103" s="89">
        <f>(G77/E102)</f>
        <v>272.00522999999998</v>
      </c>
      <c r="F103" s="80"/>
      <c r="G103" s="90"/>
    </row>
    <row r="104" spans="1:7" ht="15.6" customHeight="1" x14ac:dyDescent="0.25">
      <c r="A104" s="23"/>
      <c r="B104" s="81" t="s">
        <v>120</v>
      </c>
      <c r="C104" s="63"/>
      <c r="D104" s="63"/>
      <c r="E104" s="63"/>
      <c r="F104" s="63"/>
      <c r="G104" s="63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2023-02-10T18:12:29Z</cp:lastPrinted>
  <dcterms:created xsi:type="dcterms:W3CDTF">2020-11-27T12:49:26Z</dcterms:created>
  <dcterms:modified xsi:type="dcterms:W3CDTF">2023-03-20T13:01:03Z</dcterms:modified>
  <cp:category/>
  <cp:contentStatus/>
</cp:coreProperties>
</file>