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carrasco\Desktop\Área Calbuco\PROGRAMAS DE INDAP CALBUCO\Creditos\2023\Fichas técnicas\"/>
    </mc:Choice>
  </mc:AlternateContent>
  <bookViews>
    <workbookView xWindow="0" yWindow="0" windowWidth="19560" windowHeight="7740"/>
  </bookViews>
  <sheets>
    <sheet name="AJO BLANDIN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E90" i="1" l="1"/>
  <c r="C90" i="1"/>
  <c r="D90" i="1"/>
  <c r="G48" i="1"/>
  <c r="G23" i="1"/>
  <c r="G24" i="1"/>
  <c r="G49" i="1" l="1"/>
  <c r="G26" i="1"/>
  <c r="C81" i="1" l="1"/>
  <c r="G61" i="1" l="1"/>
  <c r="C84" i="1" s="1"/>
  <c r="G55" i="1"/>
  <c r="G53" i="1"/>
  <c r="G52" i="1"/>
  <c r="G50" i="1"/>
  <c r="G47" i="1"/>
  <c r="G45" i="1"/>
  <c r="G39" i="1"/>
  <c r="G38" i="1"/>
  <c r="G37" i="1"/>
  <c r="G36" i="1"/>
  <c r="G25" i="1"/>
  <c r="G22" i="1"/>
  <c r="G21" i="1"/>
  <c r="G66" i="1"/>
  <c r="G27" i="1" l="1"/>
  <c r="G56" i="1"/>
  <c r="C83" i="1" s="1"/>
  <c r="G40" i="1"/>
  <c r="C82" i="1" s="1"/>
  <c r="G63" i="1" l="1"/>
  <c r="G64" i="1" s="1"/>
  <c r="C80" i="1"/>
  <c r="G65" i="1" l="1"/>
  <c r="D91" i="1" s="1"/>
  <c r="C85" i="1"/>
  <c r="C86" i="1" s="1"/>
  <c r="E91" i="1" l="1"/>
  <c r="C91" i="1"/>
  <c r="D85" i="1"/>
  <c r="D83" i="1"/>
  <c r="D84" i="1"/>
  <c r="D82" i="1"/>
  <c r="G67" i="1"/>
  <c r="D80" i="1"/>
  <c r="D86" i="1" l="1"/>
</calcChain>
</file>

<file path=xl/sharedStrings.xml><?xml version="1.0" encoding="utf-8"?>
<sst xmlns="http://schemas.openxmlformats.org/spreadsheetml/2006/main" count="141" uniqueCount="100">
  <si>
    <t>RUBRO O CULTIVO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</si>
  <si>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</si>
  <si>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</si>
  <si>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</si>
  <si>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</si>
  <si>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</si>
  <si>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</si>
  <si>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</si>
  <si>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</si>
  <si>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</si>
  <si>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</si>
  <si>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</si>
  <si>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</si>
  <si>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</si>
  <si>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</si>
  <si>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</si>
  <si>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</si>
  <si>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</si>
  <si>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</si>
  <si>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</si>
  <si>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</si>
  <si>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</si>
  <si>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</si>
  <si>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</si>
  <si>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</si>
  <si>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</si>
  <si>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</si>
  <si>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</si>
  <si>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</si>
  <si>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</si>
  <si>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</si>
  <si>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</si>
  <si>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</si>
  <si>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</si>
  <si>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</si>
  <si>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</si>
  <si>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Kg</t>
  </si>
  <si>
    <t>HERBICIDAS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</si>
  <si>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</si>
  <si>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</si>
  <si>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</si>
  <si>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</si>
  <si>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</si>
  <si>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</si>
  <si>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</si>
  <si>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</si>
  <si>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</si>
  <si>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</si>
  <si>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</si>
  <si>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</si>
  <si>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</si>
  <si>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</si>
  <si>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</si>
  <si>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</si>
  <si>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</si>
  <si>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</si>
  <si>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</si>
  <si>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</si>
  <si>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Subtotal otros</t>
  </si>
  <si>
    <t>Muriato de Potasio</t>
  </si>
  <si>
    <t>FUNGICIDAS</t>
  </si>
  <si>
    <t>AJO BLANDINO</t>
  </si>
  <si>
    <t>BLANDINO (alium amp.)</t>
  </si>
  <si>
    <t>MEDIA</t>
  </si>
  <si>
    <t>Xa Los Lagos</t>
  </si>
  <si>
    <t>Calbuco</t>
  </si>
  <si>
    <t>RENDIMIENTO (kg/Há.)</t>
  </si>
  <si>
    <t>CONSUMO FRESCO</t>
  </si>
  <si>
    <t>Desifección de semillas</t>
  </si>
  <si>
    <t>Abril</t>
  </si>
  <si>
    <t>Siembra Manual</t>
  </si>
  <si>
    <t>Mezcla Fertiliz. y otros</t>
  </si>
  <si>
    <t>Aplicación Biocidas (3)</t>
  </si>
  <si>
    <t>Sep-Octubre</t>
  </si>
  <si>
    <t>Aporca, limpias, fertiliz.,otr</t>
  </si>
  <si>
    <t>Julio a Octubre</t>
  </si>
  <si>
    <t>Cosecha , recolección,selección</t>
  </si>
  <si>
    <t>Enero-Febrero</t>
  </si>
  <si>
    <t>Febrero</t>
  </si>
  <si>
    <t>Rastraje y/o Rotovator</t>
  </si>
  <si>
    <t>Marzo</t>
  </si>
  <si>
    <t>Enero</t>
  </si>
  <si>
    <t>Nitram-Mg</t>
  </si>
  <si>
    <t>Abril- Ago- Octubre</t>
  </si>
  <si>
    <t>Superfosfato triple</t>
  </si>
  <si>
    <t>Carbonato de Calcio</t>
  </si>
  <si>
    <t>Herbicida ( sencor)</t>
  </si>
  <si>
    <t>Lt</t>
  </si>
  <si>
    <t>fungicida moxan</t>
  </si>
  <si>
    <t>2.  Precio de Insumos entregados en el predio</t>
  </si>
  <si>
    <t xml:space="preserve">3. Precio esperado por ventas corresponde a Ferias locales y regionales </t>
  </si>
  <si>
    <t>4. Los insumos aplicados (tipo y dosis) están referidos al  Área en particular</t>
  </si>
  <si>
    <t>5. El costo de la maquinaria incluye costo del operador, combustible y  arriendo de la maquinaria.</t>
  </si>
  <si>
    <t>ESCENARIOS COSTO UNITARIO  ($/kg)</t>
  </si>
  <si>
    <t>Costo unitario ($/kg) (*)</t>
  </si>
  <si>
    <r>
      <rPr>
        <u/>
        <sz val="11"/>
        <color indexed="8"/>
        <rFont val="Calibri"/>
        <family val="2"/>
      </rPr>
      <t>Fuente</t>
    </r>
    <r>
      <rPr>
        <sz val="11"/>
        <color indexed="8"/>
        <rFont val="Calibri"/>
        <family val="2"/>
      </rPr>
      <t>: INDAP</t>
    </r>
  </si>
  <si>
    <r>
      <rPr>
        <b/>
        <u/>
        <sz val="11"/>
        <color indexed="8"/>
        <rFont val="Calibri"/>
        <family val="2"/>
      </rPr>
      <t>Notas</t>
    </r>
    <r>
      <rPr>
        <b/>
        <sz val="11"/>
        <color indexed="8"/>
        <rFont val="Calibri"/>
        <family val="2"/>
      </rPr>
      <t>:</t>
    </r>
  </si>
  <si>
    <t>Sequías, Heladas, Nemátodos, Royas, Enmalezamiento.</t>
  </si>
  <si>
    <t>Enero-Feb 2023</t>
  </si>
  <si>
    <t>Rendimiento (kg/há)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</si>
</sst>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&quot;$&quot;\ * #,##0_-;\-&quot;$&quot;\ * #,##0_-;_-&quot;$&quot;\ * &quot;-&quot;_-;_-@_-"/>
  </numFmts>
  <fonts count="14" x14ac:knownFonts="1">
    <font>
      <sz val="11"/>
      <color indexed="8"/>
      <name val="Calibri"/>
    </font>
    <font>
      <sz val="11"/>
      <color theme="1"/>
      <name val="Calibri"/>
      <family val="2"/>
    </font>
    <font>
      <sz val="11"/>
      <color indexed="8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1"/>
      <color indexed="8"/>
      <name val="Arial Narrow"/>
      <family val="2"/>
    </font>
    <font>
      <b/>
      <i/>
      <sz val="11"/>
      <color indexed="9"/>
      <name val="Calibri"/>
      <family val="2"/>
    </font>
    <font>
      <sz val="11"/>
      <name val="Calibri"/>
      <family val="2"/>
    </font>
    <font>
      <sz val="11"/>
      <color indexed="9"/>
      <name val="Arial Narrow"/>
      <family val="2"/>
    </font>
    <font>
      <b/>
      <sz val="11"/>
      <color indexed="8"/>
      <name val="Arial Narrow"/>
      <family val="2"/>
    </font>
    <font>
      <u/>
      <sz val="11"/>
      <color indexed="8"/>
      <name val="Calibri"/>
      <family val="2"/>
    </font>
    <font>
      <b/>
      <sz val="11"/>
      <color indexed="8"/>
      <name val="Calibri"/>
      <family val="2"/>
    </font>
    <font>
      <b/>
      <u/>
      <sz val="11"/>
      <color indexed="8"/>
      <name val="Calibri"/>
      <family val="2"/>
    </font>
    <font>
      <b/>
      <sz val="11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 applyNumberFormat="0" applyFill="0" applyBorder="0" applyProtection="0"/>
  </cellStyleXfs>
  <cellXfs count="161">
    <xf numFmtId="0" fontId="0" fillId="0" borderId="0" xfId="0" applyFont="1" applyAlignment="1"/>
    <xf numFmtId="0" fontId="2" fillId="2" borderId="1" xfId="0" applyFont="1" applyFill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49" fontId="3" fillId="3" borderId="5" xfId="0" applyNumberFormat="1" applyFont="1" applyFill="1" applyBorder="1" applyAlignment="1">
      <alignment vertical="center" wrapText="1"/>
    </xf>
    <xf numFmtId="0" fontId="1" fillId="0" borderId="48" xfId="0" applyFont="1" applyBorder="1" applyAlignment="1">
      <alignment horizontal="right"/>
    </xf>
    <xf numFmtId="0" fontId="2" fillId="2" borderId="7" xfId="0" applyFont="1" applyFill="1" applyBorder="1" applyAlignment="1">
      <alignment vertical="center"/>
    </xf>
    <xf numFmtId="0" fontId="1" fillId="0" borderId="48" xfId="0" applyFont="1" applyBorder="1" applyAlignment="1">
      <alignment horizontal="right" vertical="center"/>
    </xf>
    <xf numFmtId="49" fontId="5" fillId="2" borderId="5" xfId="0" applyNumberFormat="1" applyFont="1" applyFill="1" applyBorder="1" applyAlignment="1">
      <alignment vertical="center" wrapText="1"/>
    </xf>
    <xf numFmtId="0" fontId="1" fillId="0" borderId="48" xfId="0" applyFont="1" applyBorder="1" applyAlignment="1">
      <alignment horizontal="right" vertical="center" wrapText="1"/>
    </xf>
    <xf numFmtId="0" fontId="5" fillId="2" borderId="7" xfId="0" applyFont="1" applyFill="1" applyBorder="1" applyAlignment="1">
      <alignment vertical="center"/>
    </xf>
    <xf numFmtId="17" fontId="1" fillId="0" borderId="48" xfId="0" applyNumberFormat="1" applyFont="1" applyBorder="1" applyAlignment="1">
      <alignment horizontal="right" vertical="center"/>
    </xf>
    <xf numFmtId="3" fontId="1" fillId="0" borderId="48" xfId="0" applyNumberFormat="1" applyFont="1" applyBorder="1" applyAlignment="1">
      <alignment horizontal="right" vertical="center"/>
    </xf>
    <xf numFmtId="49" fontId="5" fillId="2" borderId="6" xfId="0" applyNumberFormat="1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1" fillId="10" borderId="48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justify" vertical="center" wrapText="1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49" fontId="3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49" fontId="3" fillId="3" borderId="6" xfId="0" applyNumberFormat="1" applyFont="1" applyFill="1" applyBorder="1" applyAlignment="1">
      <alignment horizontal="center" vertical="center" wrapText="1"/>
    </xf>
    <xf numFmtId="0" fontId="7" fillId="0" borderId="48" xfId="0" applyFont="1" applyBorder="1" applyAlignment="1" applyProtection="1"/>
    <xf numFmtId="0" fontId="7" fillId="0" borderId="48" xfId="0" applyFont="1" applyBorder="1" applyAlignment="1">
      <alignment horizontal="center"/>
    </xf>
    <xf numFmtId="0" fontId="7" fillId="0" borderId="48" xfId="0" applyFont="1" applyBorder="1" applyAlignment="1" applyProtection="1">
      <alignment horizontal="center"/>
      <protection locked="0"/>
    </xf>
    <xf numFmtId="0" fontId="7" fillId="0" borderId="48" xfId="0" applyFont="1" applyBorder="1" applyAlignment="1" applyProtection="1">
      <alignment horizontal="center"/>
    </xf>
    <xf numFmtId="167" fontId="7" fillId="0" borderId="48" xfId="0" applyNumberFormat="1" applyFont="1" applyBorder="1" applyProtection="1"/>
    <xf numFmtId="3" fontId="5" fillId="2" borderId="6" xfId="0" applyNumberFormat="1" applyFont="1" applyFill="1" applyBorder="1" applyAlignment="1">
      <alignment horizontal="right" vertical="center" wrapText="1"/>
    </xf>
    <xf numFmtId="0" fontId="7" fillId="10" borderId="48" xfId="0" applyFont="1" applyFill="1" applyBorder="1" applyAlignment="1" applyProtection="1"/>
    <xf numFmtId="0" fontId="7" fillId="10" borderId="48" xfId="0" applyFont="1" applyFill="1" applyBorder="1" applyAlignment="1">
      <alignment horizontal="center"/>
    </xf>
    <xf numFmtId="49" fontId="8" fillId="3" borderId="6" xfId="0" applyNumberFormat="1" applyFont="1" applyFill="1" applyBorder="1" applyAlignment="1">
      <alignment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3" fontId="8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vertical="center"/>
    </xf>
    <xf numFmtId="49" fontId="3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4" fillId="3" borderId="15" xfId="0" applyNumberFormat="1" applyFont="1" applyFill="1" applyBorder="1" applyAlignment="1">
      <alignment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" fontId="2" fillId="2" borderId="18" xfId="0" applyNumberFormat="1" applyFont="1" applyFill="1" applyBorder="1" applyAlignment="1">
      <alignment vertical="center"/>
    </xf>
    <xf numFmtId="49" fontId="3" fillId="3" borderId="13" xfId="0" applyNumberFormat="1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vertical="center" wrapText="1"/>
    </xf>
    <xf numFmtId="49" fontId="5" fillId="2" borderId="19" xfId="0" applyNumberFormat="1" applyFont="1" applyFill="1" applyBorder="1" applyAlignment="1">
      <alignment vertical="center" wrapText="1"/>
    </xf>
    <xf numFmtId="49" fontId="5" fillId="2" borderId="19" xfId="0" applyNumberFormat="1" applyFont="1" applyFill="1" applyBorder="1" applyAlignment="1">
      <alignment horizontal="center" vertical="center" wrapText="1"/>
    </xf>
    <xf numFmtId="0" fontId="5" fillId="2" borderId="19" xfId="0" applyNumberFormat="1" applyFont="1" applyFill="1" applyBorder="1" applyAlignment="1">
      <alignment vertical="center" wrapText="1"/>
    </xf>
    <xf numFmtId="3" fontId="5" fillId="2" borderId="19" xfId="0" applyNumberFormat="1" applyFont="1" applyFill="1" applyBorder="1" applyAlignment="1">
      <alignment horizontal="right" vertical="center" wrapText="1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0" borderId="21" xfId="0" applyNumberFormat="1" applyFont="1" applyBorder="1" applyAlignment="1">
      <alignment vertical="center"/>
    </xf>
    <xf numFmtId="49" fontId="9" fillId="2" borderId="6" xfId="0" applyNumberFormat="1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7" fillId="0" borderId="48" xfId="0" applyFont="1" applyBorder="1" applyAlignment="1"/>
    <xf numFmtId="0" fontId="7" fillId="10" borderId="48" xfId="0" applyFont="1" applyFill="1" applyBorder="1" applyAlignment="1" applyProtection="1">
      <alignment horizontal="center"/>
    </xf>
    <xf numFmtId="0" fontId="7" fillId="10" borderId="48" xfId="0" applyFont="1" applyFill="1" applyBorder="1" applyAlignment="1" applyProtection="1">
      <alignment horizontal="center"/>
      <protection locked="0"/>
    </xf>
    <xf numFmtId="167" fontId="7" fillId="10" borderId="48" xfId="0" applyNumberFormat="1" applyFont="1" applyFill="1" applyBorder="1"/>
    <xf numFmtId="3" fontId="5" fillId="2" borderId="6" xfId="0" applyNumberFormat="1" applyFont="1" applyFill="1" applyBorder="1" applyAlignment="1">
      <alignment vertical="center"/>
    </xf>
    <xf numFmtId="49" fontId="9" fillId="2" borderId="6" xfId="0" applyNumberFormat="1" applyFont="1" applyFill="1" applyBorder="1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167" fontId="7" fillId="0" borderId="49" xfId="0" applyNumberFormat="1" applyFont="1" applyBorder="1" applyProtection="1">
      <protection locked="0"/>
    </xf>
    <xf numFmtId="167" fontId="7" fillId="0" borderId="48" xfId="0" applyNumberFormat="1" applyFont="1" applyBorder="1" applyProtection="1">
      <protection locked="0"/>
    </xf>
    <xf numFmtId="167" fontId="7" fillId="10" borderId="48" xfId="0" applyNumberFormat="1" applyFont="1" applyFill="1" applyBorder="1" applyProtection="1">
      <protection locked="0"/>
    </xf>
    <xf numFmtId="0" fontId="7" fillId="10" borderId="48" xfId="0" applyFont="1" applyFill="1" applyBorder="1" applyAlignment="1"/>
    <xf numFmtId="167" fontId="7" fillId="10" borderId="48" xfId="0" applyNumberFormat="1" applyFont="1" applyFill="1" applyBorder="1" applyProtection="1"/>
    <xf numFmtId="49" fontId="5" fillId="2" borderId="6" xfId="0" applyNumberFormat="1" applyFont="1" applyFill="1" applyBorder="1" applyAlignment="1">
      <alignment horizontal="center" vertical="center"/>
    </xf>
    <xf numFmtId="0" fontId="5" fillId="2" borderId="6" xfId="0" applyNumberFormat="1" applyFont="1" applyFill="1" applyBorder="1" applyAlignment="1">
      <alignment vertical="center"/>
    </xf>
    <xf numFmtId="3" fontId="5" fillId="2" borderId="19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 vertical="center"/>
    </xf>
    <xf numFmtId="164" fontId="5" fillId="2" borderId="6" xfId="0" applyNumberFormat="1" applyFont="1" applyFill="1" applyBorder="1" applyAlignment="1">
      <alignment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vertical="center"/>
    </xf>
    <xf numFmtId="3" fontId="8" fillId="3" borderId="20" xfId="0" applyNumberFormat="1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3" fontId="2" fillId="2" borderId="23" xfId="0" applyNumberFormat="1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49" fontId="3" fillId="5" borderId="24" xfId="0" applyNumberFormat="1" applyFont="1" applyFill="1" applyBorder="1" applyAlignment="1">
      <alignment vertical="center"/>
    </xf>
    <xf numFmtId="0" fontId="3" fillId="5" borderId="25" xfId="0" applyFont="1" applyFill="1" applyBorder="1" applyAlignment="1">
      <alignment vertical="center"/>
    </xf>
    <xf numFmtId="3" fontId="3" fillId="5" borderId="26" xfId="0" applyNumberFormat="1" applyFont="1" applyFill="1" applyBorder="1" applyAlignment="1">
      <alignment vertical="center"/>
    </xf>
    <xf numFmtId="49" fontId="3" fillId="3" borderId="27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vertical="center"/>
    </xf>
    <xf numFmtId="165" fontId="3" fillId="3" borderId="28" xfId="0" applyNumberFormat="1" applyFont="1" applyFill="1" applyBorder="1" applyAlignment="1">
      <alignment vertical="center"/>
    </xf>
    <xf numFmtId="49" fontId="3" fillId="5" borderId="27" xfId="0" applyNumberFormat="1" applyFont="1" applyFill="1" applyBorder="1" applyAlignment="1">
      <alignment vertical="center"/>
    </xf>
    <xf numFmtId="0" fontId="3" fillId="5" borderId="15" xfId="0" applyFont="1" applyFill="1" applyBorder="1" applyAlignment="1">
      <alignment vertical="center"/>
    </xf>
    <xf numFmtId="165" fontId="3" fillId="5" borderId="28" xfId="0" applyNumberFormat="1" applyFont="1" applyFill="1" applyBorder="1" applyAlignment="1">
      <alignment vertical="center"/>
    </xf>
    <xf numFmtId="49" fontId="3" fillId="5" borderId="29" xfId="0" applyNumberFormat="1" applyFont="1" applyFill="1" applyBorder="1" applyAlignment="1">
      <alignment vertical="center"/>
    </xf>
    <xf numFmtId="0" fontId="3" fillId="5" borderId="30" xfId="0" applyFont="1" applyFill="1" applyBorder="1" applyAlignment="1">
      <alignment vertical="center"/>
    </xf>
    <xf numFmtId="165" fontId="3" fillId="6" borderId="31" xfId="0" applyNumberFormat="1" applyFont="1" applyFill="1" applyBorder="1" applyAlignment="1">
      <alignment vertical="center"/>
    </xf>
    <xf numFmtId="49" fontId="2" fillId="2" borderId="21" xfId="0" applyNumberFormat="1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165" fontId="3" fillId="2" borderId="21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49" fontId="11" fillId="2" borderId="37" xfId="0" applyNumberFormat="1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2" borderId="39" xfId="0" applyFont="1" applyFill="1" applyBorder="1" applyAlignment="1">
      <alignment vertical="center"/>
    </xf>
    <xf numFmtId="0" fontId="2" fillId="2" borderId="40" xfId="0" applyFont="1" applyFill="1" applyBorder="1" applyAlignment="1">
      <alignment vertical="center"/>
    </xf>
    <xf numFmtId="49" fontId="2" fillId="2" borderId="41" xfId="0" applyNumberFormat="1" applyFont="1" applyFill="1" applyBorder="1" applyAlignment="1">
      <alignment vertical="center"/>
    </xf>
    <xf numFmtId="0" fontId="2" fillId="2" borderId="42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7" borderId="21" xfId="0" applyFont="1" applyFill="1" applyBorder="1" applyAlignment="1">
      <alignment vertical="center"/>
    </xf>
    <xf numFmtId="49" fontId="11" fillId="8" borderId="58" xfId="0" applyNumberFormat="1" applyFont="1" applyFill="1" applyBorder="1" applyAlignment="1">
      <alignment vertical="center"/>
    </xf>
    <xf numFmtId="49" fontId="11" fillId="8" borderId="59" xfId="0" applyNumberFormat="1" applyFont="1" applyFill="1" applyBorder="1" applyAlignment="1">
      <alignment vertical="center"/>
    </xf>
    <xf numFmtId="49" fontId="2" fillId="8" borderId="60" xfId="0" applyNumberFormat="1" applyFont="1" applyFill="1" applyBorder="1" applyAlignment="1">
      <alignment vertical="center"/>
    </xf>
    <xf numFmtId="49" fontId="11" fillId="2" borderId="50" xfId="0" applyNumberFormat="1" applyFont="1" applyFill="1" applyBorder="1" applyAlignment="1">
      <alignment vertical="center"/>
    </xf>
    <xf numFmtId="3" fontId="11" fillId="2" borderId="51" xfId="0" applyNumberFormat="1" applyFont="1" applyFill="1" applyBorder="1" applyAlignment="1">
      <alignment vertical="center"/>
    </xf>
    <xf numFmtId="9" fontId="2" fillId="2" borderId="52" xfId="0" applyNumberFormat="1" applyFont="1" applyFill="1" applyBorder="1" applyAlignment="1">
      <alignment vertical="center"/>
    </xf>
    <xf numFmtId="49" fontId="11" fillId="2" borderId="32" xfId="0" applyNumberFormat="1" applyFont="1" applyFill="1" applyBorder="1" applyAlignment="1">
      <alignment vertical="center"/>
    </xf>
    <xf numFmtId="0" fontId="11" fillId="2" borderId="6" xfId="0" applyNumberFormat="1" applyFont="1" applyFill="1" applyBorder="1" applyAlignment="1">
      <alignment vertical="center"/>
    </xf>
    <xf numFmtId="9" fontId="2" fillId="2" borderId="33" xfId="0" applyNumberFormat="1" applyFont="1" applyFill="1" applyBorder="1" applyAlignment="1">
      <alignment vertical="center"/>
    </xf>
    <xf numFmtId="3" fontId="11" fillId="2" borderId="6" xfId="0" applyNumberFormat="1" applyFont="1" applyFill="1" applyBorder="1" applyAlignment="1">
      <alignment vertical="center"/>
    </xf>
    <xf numFmtId="166" fontId="11" fillId="2" borderId="6" xfId="0" applyNumberFormat="1" applyFont="1" applyFill="1" applyBorder="1" applyAlignment="1">
      <alignment vertical="center"/>
    </xf>
    <xf numFmtId="0" fontId="3" fillId="7" borderId="21" xfId="0" applyFont="1" applyFill="1" applyBorder="1" applyAlignment="1">
      <alignment vertical="center"/>
    </xf>
    <xf numFmtId="49" fontId="11" fillId="2" borderId="56" xfId="0" applyNumberFormat="1" applyFont="1" applyFill="1" applyBorder="1" applyAlignment="1">
      <alignment vertical="center"/>
    </xf>
    <xf numFmtId="166" fontId="11" fillId="2" borderId="47" xfId="0" applyNumberFormat="1" applyFont="1" applyFill="1" applyBorder="1" applyAlignment="1">
      <alignment vertical="center"/>
    </xf>
    <xf numFmtId="9" fontId="2" fillId="2" borderId="57" xfId="0" applyNumberFormat="1" applyFont="1" applyFill="1" applyBorder="1" applyAlignment="1">
      <alignment vertical="center"/>
    </xf>
    <xf numFmtId="166" fontId="11" fillId="8" borderId="59" xfId="0" applyNumberFormat="1" applyFont="1" applyFill="1" applyBorder="1" applyAlignment="1">
      <alignment vertical="center"/>
    </xf>
    <xf numFmtId="9" fontId="11" fillId="8" borderId="60" xfId="0" applyNumberFormat="1" applyFont="1" applyFill="1" applyBorder="1" applyAlignment="1">
      <alignment vertical="center"/>
    </xf>
    <xf numFmtId="0" fontId="4" fillId="2" borderId="21" xfId="0" applyFont="1" applyFill="1" applyBorder="1" applyAlignment="1">
      <alignment vertical="center"/>
    </xf>
    <xf numFmtId="49" fontId="11" fillId="8" borderId="44" xfId="0" applyNumberFormat="1" applyFont="1" applyFill="1" applyBorder="1" applyAlignment="1">
      <alignment vertical="center"/>
    </xf>
    <xf numFmtId="0" fontId="11" fillId="8" borderId="45" xfId="0" applyNumberFormat="1" applyFont="1" applyFill="1" applyBorder="1" applyAlignment="1">
      <alignment vertical="center"/>
    </xf>
    <xf numFmtId="0" fontId="11" fillId="8" borderId="46" xfId="0" applyNumberFormat="1" applyFont="1" applyFill="1" applyBorder="1" applyAlignment="1">
      <alignment vertical="center"/>
    </xf>
    <xf numFmtId="0" fontId="11" fillId="7" borderId="21" xfId="0" applyFont="1" applyFill="1" applyBorder="1" applyAlignment="1">
      <alignment vertical="center"/>
    </xf>
    <xf numFmtId="165" fontId="11" fillId="2" borderId="21" xfId="0" applyNumberFormat="1" applyFont="1" applyFill="1" applyBorder="1" applyAlignment="1">
      <alignment vertical="center"/>
    </xf>
    <xf numFmtId="49" fontId="11" fillId="8" borderId="34" xfId="0" applyNumberFormat="1" applyFont="1" applyFill="1" applyBorder="1" applyAlignment="1">
      <alignment vertical="center"/>
    </xf>
    <xf numFmtId="166" fontId="11" fillId="8" borderId="35" xfId="0" applyNumberFormat="1" applyFont="1" applyFill="1" applyBorder="1" applyAlignment="1">
      <alignment vertical="center"/>
    </xf>
    <xf numFmtId="166" fontId="11" fillId="8" borderId="36" xfId="0" applyNumberFormat="1" applyFont="1" applyFill="1" applyBorder="1" applyAlignment="1">
      <alignment vertical="center"/>
    </xf>
    <xf numFmtId="0" fontId="7" fillId="0" borderId="64" xfId="0" applyFont="1" applyFill="1" applyBorder="1"/>
    <xf numFmtId="0" fontId="1" fillId="0" borderId="48" xfId="0" applyFont="1" applyBorder="1" applyAlignment="1">
      <alignment horizontal="center" vertical="center" wrapText="1"/>
    </xf>
    <xf numFmtId="49" fontId="13" fillId="9" borderId="61" xfId="0" applyNumberFormat="1" applyFont="1" applyFill="1" applyBorder="1" applyAlignment="1">
      <alignment horizontal="center" vertical="center"/>
    </xf>
    <xf numFmtId="49" fontId="13" fillId="9" borderId="62" xfId="0" applyNumberFormat="1" applyFont="1" applyFill="1" applyBorder="1" applyAlignment="1">
      <alignment horizontal="center" vertical="center"/>
    </xf>
    <xf numFmtId="49" fontId="13" fillId="9" borderId="63" xfId="0" applyNumberFormat="1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49" fontId="4" fillId="3" borderId="6" xfId="0" applyNumberFormat="1" applyFont="1" applyFill="1" applyBorder="1" applyAlignment="1">
      <alignment vertical="center" wrapText="1"/>
    </xf>
    <xf numFmtId="0" fontId="4" fillId="4" borderId="6" xfId="0" applyFont="1" applyFill="1" applyBorder="1" applyAlignment="1">
      <alignment vertical="center" wrapText="1"/>
    </xf>
    <xf numFmtId="49" fontId="5" fillId="2" borderId="6" xfId="0" applyNumberFormat="1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3" fillId="9" borderId="53" xfId="0" applyNumberFormat="1" applyFont="1" applyFill="1" applyBorder="1" applyAlignment="1">
      <alignment horizontal="center" vertical="center"/>
    </xf>
    <xf numFmtId="49" fontId="13" fillId="9" borderId="54" xfId="0" applyNumberFormat="1" applyFont="1" applyFill="1" applyBorder="1" applyAlignment="1">
      <alignment horizontal="center" vertical="center"/>
    </xf>
    <xf numFmtId="49" fontId="13" fillId="9" borderId="5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929217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2"/>
  <sheetViews>
    <sheetView showGridLines="0" tabSelected="1" zoomScale="90" zoomScaleNormal="90" workbookViewId="0">
      <selection activeCell="F56" sqref="F56"/>
    </sheetView>
  </sheetViews>
  <sheetFormatPr baseColWidth="10" defaultColWidth="10.85546875" defaultRowHeight="11.25" customHeight="1" x14ac:dyDescent="0.25"/>
  <cols>
    <col min="1" max="1" width="5.28515625" style="2" customWidth="1"/>
    <col min="2" max="2" width="26.4257812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20" style="2" customWidth="1"/>
    <col min="7" max="7" width="16.85546875" style="2" customWidth="1"/>
    <col min="8" max="255" width="10.85546875" style="2" customWidth="1"/>
    <col min="256" max="16384" width="10.85546875" style="3"/>
  </cols>
  <sheetData>
    <row r="1" spans="1:7" ht="15" customHeight="1" x14ac:dyDescent="0.25">
      <c r="A1" s="1"/>
      <c r="B1" s="1"/>
      <c r="C1" s="1"/>
      <c r="D1" s="1"/>
      <c r="E1" s="1"/>
      <c r="F1" s="1"/>
      <c r="G1" s="1"/>
    </row>
    <row r="2" spans="1:7" ht="15" customHeight="1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1"/>
      <c r="C3" s="1"/>
      <c r="D3" s="1"/>
      <c r="E3" s="1"/>
      <c r="F3" s="1"/>
      <c r="G3" s="1"/>
    </row>
    <row r="4" spans="1:7" ht="15" customHeight="1" x14ac:dyDescent="0.25">
      <c r="A4" s="1"/>
      <c r="B4" s="1"/>
      <c r="C4" s="1"/>
      <c r="D4" s="1"/>
      <c r="E4" s="1"/>
      <c r="F4" s="1"/>
      <c r="G4" s="1"/>
    </row>
    <row r="5" spans="1:7" ht="15" customHeight="1" x14ac:dyDescent="0.25">
      <c r="A5" s="1"/>
      <c r="B5" s="1"/>
      <c r="C5" s="1"/>
      <c r="D5" s="1"/>
      <c r="E5" s="1"/>
      <c r="F5" s="1"/>
      <c r="G5" s="1"/>
    </row>
    <row r="6" spans="1:7" ht="15" customHeight="1" x14ac:dyDescent="0.25">
      <c r="A6" s="1"/>
      <c r="B6" s="1"/>
      <c r="C6" s="1"/>
      <c r="D6" s="1"/>
      <c r="E6" s="1"/>
      <c r="F6" s="1"/>
      <c r="G6" s="1"/>
    </row>
    <row r="7" spans="1:7" ht="15" customHeight="1" x14ac:dyDescent="0.25">
      <c r="A7" s="1"/>
      <c r="B7" s="1"/>
      <c r="C7" s="1"/>
      <c r="D7" s="1"/>
      <c r="E7" s="1"/>
      <c r="F7" s="1"/>
      <c r="G7" s="1"/>
    </row>
    <row r="8" spans="1:7" ht="15" customHeight="1" x14ac:dyDescent="0.25">
      <c r="A8" s="1"/>
      <c r="B8" s="4"/>
      <c r="C8" s="5"/>
      <c r="D8" s="1"/>
      <c r="E8" s="5"/>
      <c r="F8" s="5"/>
      <c r="G8" s="5"/>
    </row>
    <row r="9" spans="1:7" ht="19.5" customHeight="1" x14ac:dyDescent="0.25">
      <c r="A9" s="6"/>
      <c r="B9" s="7" t="s">
        <v>0</v>
      </c>
      <c r="C9" s="8" t="s">
        <v>61</v>
      </c>
      <c r="D9" s="9"/>
      <c r="E9" s="152" t="s">
        <v>66</v>
      </c>
      <c r="F9" s="153"/>
      <c r="G9" s="10">
        <v>13500</v>
      </c>
    </row>
    <row r="10" spans="1:7" ht="38.25" customHeight="1" x14ac:dyDescent="0.25">
      <c r="A10" s="6"/>
      <c r="B10" s="11" t="s">
        <v>1</v>
      </c>
      <c r="C10" s="12" t="s">
        <v>62</v>
      </c>
      <c r="D10" s="13"/>
      <c r="E10" s="150" t="s">
        <v>2</v>
      </c>
      <c r="F10" s="151"/>
      <c r="G10" s="14">
        <v>44986</v>
      </c>
    </row>
    <row r="11" spans="1:7" ht="18" customHeight="1" x14ac:dyDescent="0.25">
      <c r="A11" s="6"/>
      <c r="B11" s="11" t="s">
        <v>3</v>
      </c>
      <c r="C11" s="10" t="s">
        <v>63</v>
      </c>
      <c r="D11" s="13"/>
      <c r="E11" s="150" t="s">
        <v>4</v>
      </c>
      <c r="F11" s="151"/>
      <c r="G11" s="15">
        <v>400000</v>
      </c>
    </row>
    <row r="12" spans="1:7" ht="11.25" customHeight="1" x14ac:dyDescent="0.25">
      <c r="A12" s="6"/>
      <c r="B12" s="11" t="s">
        <v>5</v>
      </c>
      <c r="C12" s="10" t="s">
        <v>64</v>
      </c>
      <c r="D12" s="13"/>
      <c r="E12" s="16" t="s">
        <v>6</v>
      </c>
      <c r="F12" s="17"/>
      <c r="G12" s="15">
        <f>(G9/100)*G11</f>
        <v>54000000</v>
      </c>
    </row>
    <row r="13" spans="1:7" ht="11.25" customHeight="1" x14ac:dyDescent="0.25">
      <c r="A13" s="6"/>
      <c r="B13" s="11" t="s">
        <v>7</v>
      </c>
      <c r="C13" s="18" t="s">
        <v>65</v>
      </c>
      <c r="D13" s="13"/>
      <c r="E13" s="150" t="s">
        <v>8</v>
      </c>
      <c r="F13" s="151"/>
      <c r="G13" s="10" t="s">
        <v>67</v>
      </c>
    </row>
    <row r="14" spans="1:7" ht="13.5" customHeight="1" x14ac:dyDescent="0.25">
      <c r="A14" s="6"/>
      <c r="B14" s="11" t="s">
        <v>9</v>
      </c>
      <c r="C14" s="18" t="s">
        <v>65</v>
      </c>
      <c r="D14" s="13"/>
      <c r="E14" s="150" t="s">
        <v>10</v>
      </c>
      <c r="F14" s="151"/>
      <c r="G14" s="14" t="s">
        <v>98</v>
      </c>
    </row>
    <row r="15" spans="1:7" ht="62.25" customHeight="1" x14ac:dyDescent="0.25">
      <c r="A15" s="6"/>
      <c r="B15" s="11" t="s">
        <v>11</v>
      </c>
      <c r="C15" s="14">
        <v>44927</v>
      </c>
      <c r="D15" s="13"/>
      <c r="E15" s="154" t="s">
        <v>12</v>
      </c>
      <c r="F15" s="155"/>
      <c r="G15" s="146" t="s">
        <v>97</v>
      </c>
    </row>
    <row r="16" spans="1:7" ht="12" customHeight="1" x14ac:dyDescent="0.25">
      <c r="A16" s="1"/>
      <c r="B16" s="19"/>
      <c r="C16" s="20"/>
      <c r="D16" s="5"/>
      <c r="E16" s="21"/>
      <c r="F16" s="21"/>
      <c r="G16" s="22"/>
    </row>
    <row r="17" spans="1:7" ht="12" customHeight="1" x14ac:dyDescent="0.25">
      <c r="A17" s="23"/>
      <c r="B17" s="156" t="s">
        <v>13</v>
      </c>
      <c r="C17" s="157"/>
      <c r="D17" s="157"/>
      <c r="E17" s="157"/>
      <c r="F17" s="157"/>
      <c r="G17" s="157"/>
    </row>
    <row r="18" spans="1:7" ht="12" customHeight="1" x14ac:dyDescent="0.25">
      <c r="A18" s="1"/>
      <c r="B18" s="24"/>
      <c r="C18" s="25"/>
      <c r="D18" s="25"/>
      <c r="E18" s="25"/>
      <c r="F18" s="26"/>
      <c r="G18" s="26"/>
    </row>
    <row r="19" spans="1:7" ht="12" customHeight="1" x14ac:dyDescent="0.25">
      <c r="A19" s="6"/>
      <c r="B19" s="27" t="s">
        <v>14</v>
      </c>
      <c r="C19" s="28"/>
      <c r="D19" s="5"/>
      <c r="E19" s="5"/>
      <c r="F19" s="5"/>
      <c r="G19" s="5"/>
    </row>
    <row r="20" spans="1:7" ht="24" customHeight="1" x14ac:dyDescent="0.25">
      <c r="A20" s="23"/>
      <c r="B20" s="29" t="s">
        <v>15</v>
      </c>
      <c r="C20" s="29" t="s">
        <v>16</v>
      </c>
      <c r="D20" s="29" t="s">
        <v>17</v>
      </c>
      <c r="E20" s="29" t="s">
        <v>18</v>
      </c>
      <c r="F20" s="29" t="s">
        <v>19</v>
      </c>
      <c r="G20" s="29" t="s">
        <v>20</v>
      </c>
    </row>
    <row r="21" spans="1:7" ht="20.25" customHeight="1" x14ac:dyDescent="0.25">
      <c r="A21" s="23"/>
      <c r="B21" s="30" t="s">
        <v>68</v>
      </c>
      <c r="C21" s="31" t="s">
        <v>21</v>
      </c>
      <c r="D21" s="32">
        <v>1</v>
      </c>
      <c r="E21" s="33" t="s">
        <v>69</v>
      </c>
      <c r="F21" s="34">
        <v>30000</v>
      </c>
      <c r="G21" s="35">
        <f>(D21*F21)</f>
        <v>30000</v>
      </c>
    </row>
    <row r="22" spans="1:7" ht="25.5" customHeight="1" x14ac:dyDescent="0.25">
      <c r="A22" s="23"/>
      <c r="B22" s="30" t="s">
        <v>70</v>
      </c>
      <c r="C22" s="31" t="s">
        <v>21</v>
      </c>
      <c r="D22" s="32">
        <v>12</v>
      </c>
      <c r="E22" s="33" t="s">
        <v>69</v>
      </c>
      <c r="F22" s="34">
        <v>30000</v>
      </c>
      <c r="G22" s="35">
        <f>(D22*F22)</f>
        <v>360000</v>
      </c>
    </row>
    <row r="23" spans="1:7" ht="25.5" customHeight="1" x14ac:dyDescent="0.25">
      <c r="A23" s="23"/>
      <c r="B23" s="30" t="s">
        <v>71</v>
      </c>
      <c r="C23" s="31" t="s">
        <v>21</v>
      </c>
      <c r="D23" s="32">
        <v>3</v>
      </c>
      <c r="E23" s="33" t="s">
        <v>69</v>
      </c>
      <c r="F23" s="34">
        <v>30000</v>
      </c>
      <c r="G23" s="35">
        <f t="shared" ref="G23:G24" si="0">(D23*F23)</f>
        <v>90000</v>
      </c>
    </row>
    <row r="24" spans="1:7" ht="25.5" customHeight="1" x14ac:dyDescent="0.25">
      <c r="A24" s="23"/>
      <c r="B24" s="30" t="s">
        <v>72</v>
      </c>
      <c r="C24" s="31" t="s">
        <v>21</v>
      </c>
      <c r="D24" s="32">
        <v>3</v>
      </c>
      <c r="E24" s="33" t="s">
        <v>73</v>
      </c>
      <c r="F24" s="34">
        <v>30000</v>
      </c>
      <c r="G24" s="35">
        <f t="shared" si="0"/>
        <v>90000</v>
      </c>
    </row>
    <row r="25" spans="1:7" ht="18.75" customHeight="1" x14ac:dyDescent="0.25">
      <c r="A25" s="23"/>
      <c r="B25" s="30" t="s">
        <v>74</v>
      </c>
      <c r="C25" s="31" t="s">
        <v>21</v>
      </c>
      <c r="D25" s="32">
        <v>24</v>
      </c>
      <c r="E25" s="33" t="s">
        <v>75</v>
      </c>
      <c r="F25" s="34">
        <v>30000</v>
      </c>
      <c r="G25" s="35">
        <f>(D25*F25)</f>
        <v>720000</v>
      </c>
    </row>
    <row r="26" spans="1:7" ht="22.5" customHeight="1" x14ac:dyDescent="0.25">
      <c r="A26" s="23"/>
      <c r="B26" s="36" t="s">
        <v>76</v>
      </c>
      <c r="C26" s="37" t="s">
        <v>21</v>
      </c>
      <c r="D26" s="37">
        <v>24</v>
      </c>
      <c r="E26" s="37" t="s">
        <v>77</v>
      </c>
      <c r="F26" s="34">
        <v>30000</v>
      </c>
      <c r="G26" s="35">
        <f>(D26*F26)</f>
        <v>720000</v>
      </c>
    </row>
    <row r="27" spans="1:7" ht="12.75" customHeight="1" x14ac:dyDescent="0.25">
      <c r="A27" s="23"/>
      <c r="B27" s="38" t="s">
        <v>22</v>
      </c>
      <c r="C27" s="39"/>
      <c r="D27" s="39"/>
      <c r="E27" s="39"/>
      <c r="F27" s="40"/>
      <c r="G27" s="41">
        <f>SUM(G21:G26)</f>
        <v>2010000</v>
      </c>
    </row>
    <row r="28" spans="1:7" ht="12" customHeight="1" x14ac:dyDescent="0.25">
      <c r="A28" s="1"/>
      <c r="B28" s="24"/>
      <c r="C28" s="26"/>
      <c r="D28" s="26"/>
      <c r="E28" s="26"/>
      <c r="F28" s="42"/>
      <c r="G28" s="42"/>
    </row>
    <row r="29" spans="1:7" ht="12" customHeight="1" x14ac:dyDescent="0.25">
      <c r="A29" s="6"/>
      <c r="B29" s="43" t="s">
        <v>23</v>
      </c>
      <c r="C29" s="44"/>
      <c r="D29" s="45"/>
      <c r="E29" s="45"/>
      <c r="F29" s="4"/>
      <c r="G29" s="4"/>
    </row>
    <row r="30" spans="1:7" ht="24" customHeight="1" x14ac:dyDescent="0.25">
      <c r="A30" s="6"/>
      <c r="B30" s="46" t="s">
        <v>15</v>
      </c>
      <c r="C30" s="47" t="s">
        <v>16</v>
      </c>
      <c r="D30" s="47" t="s">
        <v>17</v>
      </c>
      <c r="E30" s="46" t="s">
        <v>18</v>
      </c>
      <c r="F30" s="47" t="s">
        <v>19</v>
      </c>
      <c r="G30" s="46" t="s">
        <v>20</v>
      </c>
    </row>
    <row r="31" spans="1:7" ht="22.5" customHeight="1" x14ac:dyDescent="0.25">
      <c r="A31" s="6"/>
      <c r="B31" s="48"/>
      <c r="C31" s="49" t="s">
        <v>57</v>
      </c>
      <c r="D31" s="49"/>
      <c r="E31" s="49"/>
      <c r="F31" s="48"/>
      <c r="G31" s="48"/>
    </row>
    <row r="32" spans="1:7" ht="12" customHeight="1" x14ac:dyDescent="0.25">
      <c r="A32" s="6"/>
      <c r="B32" s="50" t="s">
        <v>24</v>
      </c>
      <c r="C32" s="51"/>
      <c r="D32" s="51"/>
      <c r="E32" s="51"/>
      <c r="F32" s="52"/>
      <c r="G32" s="52"/>
    </row>
    <row r="33" spans="1:11" ht="12" customHeight="1" x14ac:dyDescent="0.25">
      <c r="A33" s="1"/>
      <c r="B33" s="53"/>
      <c r="C33" s="54"/>
      <c r="D33" s="54"/>
      <c r="E33" s="54"/>
      <c r="F33" s="55"/>
      <c r="G33" s="55"/>
    </row>
    <row r="34" spans="1:11" ht="12" customHeight="1" x14ac:dyDescent="0.25">
      <c r="A34" s="6"/>
      <c r="B34" s="43" t="s">
        <v>25</v>
      </c>
      <c r="C34" s="44"/>
      <c r="D34" s="45"/>
      <c r="E34" s="45"/>
      <c r="F34" s="4"/>
      <c r="G34" s="4"/>
    </row>
    <row r="35" spans="1:11" ht="24" customHeight="1" x14ac:dyDescent="0.25">
      <c r="A35" s="6"/>
      <c r="B35" s="56" t="s">
        <v>15</v>
      </c>
      <c r="C35" s="56" t="s">
        <v>16</v>
      </c>
      <c r="D35" s="56" t="s">
        <v>17</v>
      </c>
      <c r="E35" s="56" t="s">
        <v>18</v>
      </c>
      <c r="F35" s="57" t="s">
        <v>19</v>
      </c>
      <c r="G35" s="56" t="s">
        <v>20</v>
      </c>
    </row>
    <row r="36" spans="1:11" ht="12.75" customHeight="1" x14ac:dyDescent="0.25">
      <c r="A36" s="23"/>
      <c r="B36" s="30" t="s">
        <v>27</v>
      </c>
      <c r="C36" s="31" t="s">
        <v>26</v>
      </c>
      <c r="D36" s="32">
        <v>1</v>
      </c>
      <c r="E36" s="33" t="s">
        <v>78</v>
      </c>
      <c r="F36" s="34">
        <v>200000</v>
      </c>
      <c r="G36" s="35">
        <f t="shared" ref="G36:G39" si="1">(D36*F36)</f>
        <v>200000</v>
      </c>
    </row>
    <row r="37" spans="1:11" ht="12.75" customHeight="1" x14ac:dyDescent="0.25">
      <c r="A37" s="23"/>
      <c r="B37" s="30" t="s">
        <v>79</v>
      </c>
      <c r="C37" s="31" t="s">
        <v>26</v>
      </c>
      <c r="D37" s="32">
        <v>1</v>
      </c>
      <c r="E37" s="33" t="s">
        <v>80</v>
      </c>
      <c r="F37" s="34">
        <v>280000</v>
      </c>
      <c r="G37" s="35">
        <f t="shared" si="1"/>
        <v>280000</v>
      </c>
    </row>
    <row r="38" spans="1:11" ht="12.75" customHeight="1" x14ac:dyDescent="0.25">
      <c r="A38" s="23"/>
      <c r="B38" s="58"/>
      <c r="C38" s="59"/>
      <c r="D38" s="60"/>
      <c r="E38" s="59"/>
      <c r="F38" s="35"/>
      <c r="G38" s="35">
        <f t="shared" si="1"/>
        <v>0</v>
      </c>
    </row>
    <row r="39" spans="1:11" ht="12.75" customHeight="1" x14ac:dyDescent="0.25">
      <c r="A39" s="23"/>
      <c r="B39" s="61"/>
      <c r="C39" s="62"/>
      <c r="D39" s="63"/>
      <c r="E39" s="62"/>
      <c r="F39" s="64"/>
      <c r="G39" s="64">
        <f t="shared" si="1"/>
        <v>0</v>
      </c>
    </row>
    <row r="40" spans="1:11" ht="12.75" customHeight="1" x14ac:dyDescent="0.25">
      <c r="A40" s="6"/>
      <c r="B40" s="65" t="s">
        <v>28</v>
      </c>
      <c r="C40" s="66"/>
      <c r="D40" s="66"/>
      <c r="E40" s="66"/>
      <c r="F40" s="67"/>
      <c r="G40" s="68">
        <f>SUM(G36:G39)</f>
        <v>480000</v>
      </c>
    </row>
    <row r="41" spans="1:11" ht="12" customHeight="1" x14ac:dyDescent="0.25">
      <c r="A41" s="1"/>
      <c r="B41" s="53"/>
      <c r="C41" s="54"/>
      <c r="D41" s="54"/>
      <c r="E41" s="54"/>
      <c r="F41" s="55"/>
      <c r="G41" s="55"/>
    </row>
    <row r="42" spans="1:11" ht="12" customHeight="1" x14ac:dyDescent="0.25">
      <c r="A42" s="6"/>
      <c r="B42" s="43" t="s">
        <v>29</v>
      </c>
      <c r="C42" s="44"/>
      <c r="D42" s="45"/>
      <c r="E42" s="45"/>
      <c r="F42" s="4"/>
      <c r="G42" s="4"/>
    </row>
    <row r="43" spans="1:11" ht="24" customHeight="1" x14ac:dyDescent="0.25">
      <c r="A43" s="6"/>
      <c r="B43" s="57" t="s">
        <v>30</v>
      </c>
      <c r="C43" s="57" t="s">
        <v>31</v>
      </c>
      <c r="D43" s="57" t="s">
        <v>32</v>
      </c>
      <c r="E43" s="57" t="s">
        <v>18</v>
      </c>
      <c r="F43" s="57" t="s">
        <v>19</v>
      </c>
      <c r="G43" s="57" t="s">
        <v>20</v>
      </c>
      <c r="K43" s="69"/>
    </row>
    <row r="44" spans="1:11" ht="12.75" customHeight="1" x14ac:dyDescent="0.25">
      <c r="A44" s="23"/>
      <c r="B44" s="70" t="s">
        <v>33</v>
      </c>
      <c r="C44" s="71"/>
      <c r="D44" s="71"/>
      <c r="E44" s="71"/>
      <c r="F44" s="71"/>
      <c r="G44" s="71"/>
      <c r="K44" s="69"/>
    </row>
    <row r="45" spans="1:11" ht="12.75" customHeight="1" x14ac:dyDescent="0.25">
      <c r="A45" s="23"/>
      <c r="B45" s="72" t="s">
        <v>34</v>
      </c>
      <c r="C45" s="73" t="s">
        <v>36</v>
      </c>
      <c r="D45" s="74">
        <v>4500</v>
      </c>
      <c r="E45" s="73" t="s">
        <v>81</v>
      </c>
      <c r="F45" s="75">
        <v>5000</v>
      </c>
      <c r="G45" s="76">
        <f>(D45*F45)</f>
        <v>22500000</v>
      </c>
    </row>
    <row r="46" spans="1:11" ht="12.75" customHeight="1" x14ac:dyDescent="0.25">
      <c r="A46" s="23"/>
      <c r="B46" s="77" t="s">
        <v>35</v>
      </c>
      <c r="C46" s="78"/>
      <c r="D46" s="17"/>
      <c r="E46" s="78"/>
      <c r="F46" s="76"/>
      <c r="G46" s="76"/>
    </row>
    <row r="47" spans="1:11" ht="12.75" customHeight="1" x14ac:dyDescent="0.25">
      <c r="A47" s="23"/>
      <c r="B47" s="72" t="s">
        <v>82</v>
      </c>
      <c r="C47" s="33" t="s">
        <v>36</v>
      </c>
      <c r="D47" s="32">
        <v>499.99999999999994</v>
      </c>
      <c r="E47" s="33" t="s">
        <v>83</v>
      </c>
      <c r="F47" s="79">
        <v>780</v>
      </c>
      <c r="G47" s="76">
        <f>(D47*F47)</f>
        <v>389999.99999999994</v>
      </c>
    </row>
    <row r="48" spans="1:11" ht="12.75" customHeight="1" x14ac:dyDescent="0.25">
      <c r="A48" s="23"/>
      <c r="B48" s="72" t="s">
        <v>84</v>
      </c>
      <c r="C48" s="33" t="s">
        <v>36</v>
      </c>
      <c r="D48" s="32">
        <v>600</v>
      </c>
      <c r="E48" s="33" t="s">
        <v>69</v>
      </c>
      <c r="F48" s="80">
        <v>949</v>
      </c>
      <c r="G48" s="76">
        <f>(D48*F48)</f>
        <v>569400</v>
      </c>
    </row>
    <row r="49" spans="1:7" ht="12.75" customHeight="1" x14ac:dyDescent="0.25">
      <c r="A49" s="23"/>
      <c r="B49" s="72" t="s">
        <v>59</v>
      </c>
      <c r="C49" s="33" t="s">
        <v>36</v>
      </c>
      <c r="D49" s="32">
        <v>400</v>
      </c>
      <c r="E49" s="33" t="s">
        <v>69</v>
      </c>
      <c r="F49" s="80">
        <v>914</v>
      </c>
      <c r="G49" s="76">
        <f>(D49*F49)</f>
        <v>365600</v>
      </c>
    </row>
    <row r="50" spans="1:7" ht="12.75" customHeight="1" x14ac:dyDescent="0.25">
      <c r="A50" s="23"/>
      <c r="B50" s="72" t="s">
        <v>85</v>
      </c>
      <c r="C50" s="33" t="s">
        <v>36</v>
      </c>
      <c r="D50" s="32">
        <v>1000</v>
      </c>
      <c r="E50" s="33" t="s">
        <v>69</v>
      </c>
      <c r="F50" s="81">
        <v>217</v>
      </c>
      <c r="G50" s="76">
        <f>(D50*F50)</f>
        <v>217000</v>
      </c>
    </row>
    <row r="51" spans="1:7" ht="12.75" customHeight="1" x14ac:dyDescent="0.25">
      <c r="A51" s="23"/>
      <c r="B51" s="77" t="s">
        <v>37</v>
      </c>
      <c r="C51" s="78"/>
      <c r="D51" s="17"/>
      <c r="E51" s="78"/>
      <c r="F51" s="76"/>
      <c r="G51" s="76"/>
    </row>
    <row r="52" spans="1:7" ht="12.75" customHeight="1" x14ac:dyDescent="0.25">
      <c r="A52" s="23"/>
      <c r="B52" s="82" t="s">
        <v>86</v>
      </c>
      <c r="C52" s="73" t="s">
        <v>87</v>
      </c>
      <c r="D52" s="74">
        <v>2</v>
      </c>
      <c r="E52" s="73" t="s">
        <v>73</v>
      </c>
      <c r="F52" s="83">
        <v>41100</v>
      </c>
      <c r="G52" s="76">
        <f>(D52*F52)</f>
        <v>82200</v>
      </c>
    </row>
    <row r="53" spans="1:7" ht="12.75" customHeight="1" x14ac:dyDescent="0.25">
      <c r="A53" s="23"/>
      <c r="B53" s="16"/>
      <c r="C53" s="84"/>
      <c r="D53" s="85"/>
      <c r="E53" s="84"/>
      <c r="F53" s="76"/>
      <c r="G53" s="76">
        <f>(D53*F53)</f>
        <v>0</v>
      </c>
    </row>
    <row r="54" spans="1:7" ht="12.75" customHeight="1" x14ac:dyDescent="0.25">
      <c r="A54" s="23"/>
      <c r="B54" s="77" t="s">
        <v>60</v>
      </c>
      <c r="C54" s="78"/>
      <c r="D54" s="17"/>
      <c r="E54" s="78"/>
      <c r="F54" s="76"/>
      <c r="G54" s="76"/>
    </row>
    <row r="55" spans="1:7" ht="12.75" customHeight="1" x14ac:dyDescent="0.25">
      <c r="A55" s="23"/>
      <c r="B55" s="82" t="s">
        <v>88</v>
      </c>
      <c r="C55" s="73" t="s">
        <v>87</v>
      </c>
      <c r="D55" s="74">
        <v>3</v>
      </c>
      <c r="E55" s="73" t="s">
        <v>73</v>
      </c>
      <c r="F55" s="75">
        <v>28000</v>
      </c>
      <c r="G55" s="86">
        <f>(D55*F55)</f>
        <v>84000</v>
      </c>
    </row>
    <row r="56" spans="1:7" ht="13.5" customHeight="1" x14ac:dyDescent="0.25">
      <c r="A56" s="6"/>
      <c r="B56" s="65" t="s">
        <v>38</v>
      </c>
      <c r="C56" s="66"/>
      <c r="D56" s="66"/>
      <c r="E56" s="66"/>
      <c r="F56" s="67"/>
      <c r="G56" s="68">
        <f>SUM(G44:G55)</f>
        <v>24208200</v>
      </c>
    </row>
    <row r="57" spans="1:7" ht="12" customHeight="1" x14ac:dyDescent="0.25">
      <c r="A57" s="1"/>
      <c r="B57" s="53"/>
      <c r="C57" s="54"/>
      <c r="D57" s="54"/>
      <c r="E57" s="87"/>
      <c r="F57" s="55"/>
      <c r="G57" s="55"/>
    </row>
    <row r="58" spans="1:7" ht="12" customHeight="1" x14ac:dyDescent="0.25">
      <c r="A58" s="6"/>
      <c r="B58" s="43" t="s">
        <v>39</v>
      </c>
      <c r="C58" s="44"/>
      <c r="D58" s="45"/>
      <c r="E58" s="45"/>
      <c r="F58" s="4"/>
      <c r="G58" s="4"/>
    </row>
    <row r="59" spans="1:7" ht="24" customHeight="1" x14ac:dyDescent="0.25">
      <c r="A59" s="6"/>
      <c r="B59" s="56" t="s">
        <v>40</v>
      </c>
      <c r="C59" s="57" t="s">
        <v>31</v>
      </c>
      <c r="D59" s="57" t="s">
        <v>32</v>
      </c>
      <c r="E59" s="56" t="s">
        <v>18</v>
      </c>
      <c r="F59" s="57" t="s">
        <v>19</v>
      </c>
      <c r="G59" s="56" t="s">
        <v>20</v>
      </c>
    </row>
    <row r="60" spans="1:7" ht="12.75" customHeight="1" x14ac:dyDescent="0.25">
      <c r="A60" s="23"/>
      <c r="B60" s="58"/>
      <c r="C60" s="84"/>
      <c r="D60" s="76"/>
      <c r="E60" s="59"/>
      <c r="F60" s="88"/>
      <c r="G60" s="76"/>
    </row>
    <row r="61" spans="1:7" ht="13.5" customHeight="1" x14ac:dyDescent="0.25">
      <c r="A61" s="6"/>
      <c r="B61" s="65" t="s">
        <v>58</v>
      </c>
      <c r="C61" s="89"/>
      <c r="D61" s="89"/>
      <c r="E61" s="89"/>
      <c r="F61" s="90"/>
      <c r="G61" s="91">
        <f>+G60</f>
        <v>0</v>
      </c>
    </row>
    <row r="62" spans="1:7" ht="12" customHeight="1" x14ac:dyDescent="0.25">
      <c r="A62" s="1"/>
      <c r="B62" s="92"/>
      <c r="C62" s="92"/>
      <c r="D62" s="92"/>
      <c r="E62" s="92"/>
      <c r="F62" s="93"/>
      <c r="G62" s="93"/>
    </row>
    <row r="63" spans="1:7" ht="12" customHeight="1" x14ac:dyDescent="0.25">
      <c r="A63" s="94"/>
      <c r="B63" s="95" t="s">
        <v>41</v>
      </c>
      <c r="C63" s="96"/>
      <c r="D63" s="96"/>
      <c r="E63" s="96"/>
      <c r="F63" s="96"/>
      <c r="G63" s="97">
        <f>G27+G40+G56+G61+G32</f>
        <v>26698200</v>
      </c>
    </row>
    <row r="64" spans="1:7" ht="12" customHeight="1" x14ac:dyDescent="0.25">
      <c r="A64" s="94"/>
      <c r="B64" s="98" t="s">
        <v>42</v>
      </c>
      <c r="C64" s="99"/>
      <c r="D64" s="99"/>
      <c r="E64" s="99"/>
      <c r="F64" s="99"/>
      <c r="G64" s="100">
        <f>G63*0.05</f>
        <v>1334910</v>
      </c>
    </row>
    <row r="65" spans="1:7" ht="12" customHeight="1" x14ac:dyDescent="0.25">
      <c r="A65" s="94"/>
      <c r="B65" s="101" t="s">
        <v>43</v>
      </c>
      <c r="C65" s="102"/>
      <c r="D65" s="102"/>
      <c r="E65" s="102"/>
      <c r="F65" s="102"/>
      <c r="G65" s="103">
        <f>G64+G63</f>
        <v>28033110</v>
      </c>
    </row>
    <row r="66" spans="1:7" ht="12" customHeight="1" x14ac:dyDescent="0.25">
      <c r="A66" s="94"/>
      <c r="B66" s="98" t="s">
        <v>44</v>
      </c>
      <c r="C66" s="99"/>
      <c r="D66" s="99"/>
      <c r="E66" s="99"/>
      <c r="F66" s="99"/>
      <c r="G66" s="100">
        <f>G12</f>
        <v>54000000</v>
      </c>
    </row>
    <row r="67" spans="1:7" ht="12" customHeight="1" x14ac:dyDescent="0.25">
      <c r="A67" s="94"/>
      <c r="B67" s="104" t="s">
        <v>45</v>
      </c>
      <c r="C67" s="105"/>
      <c r="D67" s="105"/>
      <c r="E67" s="105"/>
      <c r="F67" s="105"/>
      <c r="G67" s="106">
        <f>G66-G65</f>
        <v>25966890</v>
      </c>
    </row>
    <row r="68" spans="1:7" ht="12" customHeight="1" x14ac:dyDescent="0.25">
      <c r="A68" s="94"/>
      <c r="B68" s="107" t="s">
        <v>95</v>
      </c>
      <c r="C68" s="108"/>
      <c r="D68" s="108"/>
      <c r="E68" s="108"/>
      <c r="F68" s="108"/>
      <c r="G68" s="109"/>
    </row>
    <row r="69" spans="1:7" ht="12.75" customHeight="1" thickBot="1" x14ac:dyDescent="0.3">
      <c r="A69" s="94"/>
      <c r="B69" s="110"/>
      <c r="C69" s="108"/>
      <c r="D69" s="108"/>
      <c r="E69" s="108"/>
      <c r="F69" s="108"/>
      <c r="G69" s="109"/>
    </row>
    <row r="70" spans="1:7" ht="12" customHeight="1" x14ac:dyDescent="0.25">
      <c r="A70" s="94"/>
      <c r="B70" s="111" t="s">
        <v>96</v>
      </c>
      <c r="C70" s="112"/>
      <c r="D70" s="112"/>
      <c r="E70" s="112"/>
      <c r="F70" s="113"/>
      <c r="G70" s="109"/>
    </row>
    <row r="71" spans="1:7" ht="12" customHeight="1" x14ac:dyDescent="0.25">
      <c r="A71" s="94"/>
      <c r="B71" s="145" t="s">
        <v>46</v>
      </c>
      <c r="C71" s="110"/>
      <c r="D71" s="110"/>
      <c r="E71" s="110"/>
      <c r="F71" s="114"/>
      <c r="G71" s="109"/>
    </row>
    <row r="72" spans="1:7" ht="12" customHeight="1" x14ac:dyDescent="0.25">
      <c r="A72" s="94"/>
      <c r="B72" s="145" t="s">
        <v>89</v>
      </c>
      <c r="C72" s="110"/>
      <c r="D72" s="110"/>
      <c r="E72" s="110"/>
      <c r="F72" s="114"/>
      <c r="G72" s="109"/>
    </row>
    <row r="73" spans="1:7" ht="12" customHeight="1" x14ac:dyDescent="0.25">
      <c r="A73" s="94"/>
      <c r="B73" s="145" t="s">
        <v>90</v>
      </c>
      <c r="C73" s="110"/>
      <c r="D73" s="110"/>
      <c r="E73" s="110"/>
      <c r="F73" s="114"/>
      <c r="G73" s="109"/>
    </row>
    <row r="74" spans="1:7" ht="12" customHeight="1" x14ac:dyDescent="0.25">
      <c r="A74" s="94"/>
      <c r="B74" s="145" t="s">
        <v>91</v>
      </c>
      <c r="C74" s="110"/>
      <c r="D74" s="110"/>
      <c r="E74" s="110"/>
      <c r="F74" s="114"/>
      <c r="G74" s="109"/>
    </row>
    <row r="75" spans="1:7" ht="12" customHeight="1" x14ac:dyDescent="0.25">
      <c r="A75" s="94"/>
      <c r="B75" s="145" t="s">
        <v>92</v>
      </c>
      <c r="C75" s="110"/>
      <c r="D75" s="110"/>
      <c r="E75" s="110"/>
      <c r="F75" s="114"/>
      <c r="G75" s="109"/>
    </row>
    <row r="76" spans="1:7" ht="12.75" customHeight="1" thickBot="1" x14ac:dyDescent="0.3">
      <c r="A76" s="94"/>
      <c r="B76" s="115"/>
      <c r="C76" s="116"/>
      <c r="D76" s="116"/>
      <c r="E76" s="116"/>
      <c r="F76" s="117"/>
      <c r="G76" s="109"/>
    </row>
    <row r="77" spans="1:7" ht="12.75" customHeight="1" thickBot="1" x14ac:dyDescent="0.3">
      <c r="A77" s="94"/>
      <c r="B77" s="110"/>
      <c r="C77" s="110"/>
      <c r="D77" s="110"/>
      <c r="E77" s="110"/>
      <c r="F77" s="110"/>
      <c r="G77" s="109"/>
    </row>
    <row r="78" spans="1:7" ht="15" customHeight="1" thickBot="1" x14ac:dyDescent="0.3">
      <c r="A78" s="94"/>
      <c r="B78" s="158" t="s">
        <v>47</v>
      </c>
      <c r="C78" s="159"/>
      <c r="D78" s="160"/>
      <c r="E78" s="118"/>
      <c r="F78" s="118"/>
      <c r="G78" s="109"/>
    </row>
    <row r="79" spans="1:7" ht="12" customHeight="1" thickBot="1" x14ac:dyDescent="0.3">
      <c r="A79" s="94"/>
      <c r="B79" s="119" t="s">
        <v>40</v>
      </c>
      <c r="C79" s="120" t="s">
        <v>48</v>
      </c>
      <c r="D79" s="121" t="s">
        <v>49</v>
      </c>
      <c r="E79" s="118"/>
      <c r="F79" s="118"/>
      <c r="G79" s="109"/>
    </row>
    <row r="80" spans="1:7" ht="12" customHeight="1" x14ac:dyDescent="0.25">
      <c r="A80" s="94"/>
      <c r="B80" s="122" t="s">
        <v>50</v>
      </c>
      <c r="C80" s="123">
        <f>+G27</f>
        <v>2010000</v>
      </c>
      <c r="D80" s="124">
        <f>(C80/C86)</f>
        <v>7.1700927938427098E-2</v>
      </c>
      <c r="E80" s="118"/>
      <c r="F80" s="118"/>
      <c r="G80" s="109"/>
    </row>
    <row r="81" spans="1:7" ht="12" customHeight="1" x14ac:dyDescent="0.25">
      <c r="A81" s="94"/>
      <c r="B81" s="125" t="s">
        <v>51</v>
      </c>
      <c r="C81" s="126">
        <f>+G32</f>
        <v>0</v>
      </c>
      <c r="D81" s="127">
        <v>0</v>
      </c>
      <c r="E81" s="118"/>
      <c r="F81" s="118"/>
      <c r="G81" s="109"/>
    </row>
    <row r="82" spans="1:7" ht="12" customHeight="1" x14ac:dyDescent="0.25">
      <c r="A82" s="94"/>
      <c r="B82" s="125" t="s">
        <v>52</v>
      </c>
      <c r="C82" s="128">
        <f>+G40</f>
        <v>480000</v>
      </c>
      <c r="D82" s="127">
        <f>(C82/C86)</f>
        <v>1.7122609656937814E-2</v>
      </c>
      <c r="E82" s="118"/>
      <c r="F82" s="118"/>
      <c r="G82" s="109"/>
    </row>
    <row r="83" spans="1:7" ht="12" customHeight="1" x14ac:dyDescent="0.25">
      <c r="A83" s="94"/>
      <c r="B83" s="125" t="s">
        <v>30</v>
      </c>
      <c r="C83" s="128">
        <f>+G56</f>
        <v>24208200</v>
      </c>
      <c r="D83" s="127">
        <f>(C83/C86)</f>
        <v>0.86355741478558745</v>
      </c>
      <c r="E83" s="118"/>
      <c r="F83" s="118"/>
      <c r="G83" s="109"/>
    </row>
    <row r="84" spans="1:7" ht="12" customHeight="1" x14ac:dyDescent="0.25">
      <c r="A84" s="94"/>
      <c r="B84" s="125" t="s">
        <v>53</v>
      </c>
      <c r="C84" s="129">
        <f>+G61</f>
        <v>0</v>
      </c>
      <c r="D84" s="127">
        <f>(C84/C86)</f>
        <v>0</v>
      </c>
      <c r="E84" s="130"/>
      <c r="F84" s="130"/>
      <c r="G84" s="109"/>
    </row>
    <row r="85" spans="1:7" ht="12" customHeight="1" thickBot="1" x14ac:dyDescent="0.3">
      <c r="A85" s="94"/>
      <c r="B85" s="131" t="s">
        <v>54</v>
      </c>
      <c r="C85" s="132">
        <f>+G64</f>
        <v>1334910</v>
      </c>
      <c r="D85" s="133">
        <f>(C85/C86)</f>
        <v>4.7619047619047616E-2</v>
      </c>
      <c r="E85" s="130"/>
      <c r="F85" s="130"/>
      <c r="G85" s="109"/>
    </row>
    <row r="86" spans="1:7" ht="12.75" customHeight="1" thickBot="1" x14ac:dyDescent="0.3">
      <c r="A86" s="94"/>
      <c r="B86" s="119" t="s">
        <v>55</v>
      </c>
      <c r="C86" s="134">
        <f>SUM(C80:C85)</f>
        <v>28033110</v>
      </c>
      <c r="D86" s="135">
        <f>SUM(D80:D85)</f>
        <v>1</v>
      </c>
      <c r="E86" s="130"/>
      <c r="F86" s="130"/>
      <c r="G86" s="109"/>
    </row>
    <row r="87" spans="1:7" ht="12" customHeight="1" x14ac:dyDescent="0.25">
      <c r="A87" s="94"/>
      <c r="B87" s="110"/>
      <c r="C87" s="108"/>
      <c r="D87" s="108"/>
      <c r="E87" s="108"/>
      <c r="F87" s="108"/>
      <c r="G87" s="109"/>
    </row>
    <row r="88" spans="1:7" ht="12.75" customHeight="1" thickBot="1" x14ac:dyDescent="0.3">
      <c r="A88" s="94"/>
      <c r="B88" s="136"/>
      <c r="C88" s="108"/>
      <c r="D88" s="108"/>
      <c r="E88" s="108"/>
      <c r="F88" s="108"/>
      <c r="G88" s="109"/>
    </row>
    <row r="89" spans="1:7" ht="12" customHeight="1" thickBot="1" x14ac:dyDescent="0.3">
      <c r="A89" s="94"/>
      <c r="B89" s="147" t="s">
        <v>93</v>
      </c>
      <c r="C89" s="148"/>
      <c r="D89" s="148"/>
      <c r="E89" s="149"/>
      <c r="F89" s="130"/>
      <c r="G89" s="109"/>
    </row>
    <row r="90" spans="1:7" ht="12" customHeight="1" x14ac:dyDescent="0.25">
      <c r="A90" s="94"/>
      <c r="B90" s="137" t="s">
        <v>99</v>
      </c>
      <c r="C90" s="138">
        <f>+D90*0.9</f>
        <v>12150</v>
      </c>
      <c r="D90" s="138">
        <f>+G9</f>
        <v>13500</v>
      </c>
      <c r="E90" s="139">
        <f>+D90*1.1</f>
        <v>14850.000000000002</v>
      </c>
      <c r="F90" s="140"/>
      <c r="G90" s="141"/>
    </row>
    <row r="91" spans="1:7" ht="12.75" customHeight="1" thickBot="1" x14ac:dyDescent="0.3">
      <c r="A91" s="94"/>
      <c r="B91" s="142" t="s">
        <v>94</v>
      </c>
      <c r="C91" s="143">
        <f>(G65/C90)</f>
        <v>2307.2518518518518</v>
      </c>
      <c r="D91" s="143">
        <f>(G65/D90)</f>
        <v>2076.5266666666666</v>
      </c>
      <c r="E91" s="144">
        <f>(G65/E90)</f>
        <v>1887.7515151515149</v>
      </c>
      <c r="F91" s="140"/>
      <c r="G91" s="141"/>
    </row>
    <row r="92" spans="1:7" ht="15.6" customHeight="1" x14ac:dyDescent="0.25">
      <c r="A92" s="94"/>
      <c r="B92" s="107" t="s">
        <v>56</v>
      </c>
      <c r="C92" s="110"/>
      <c r="D92" s="110"/>
      <c r="E92" s="110"/>
      <c r="F92" s="110"/>
      <c r="G92" s="110"/>
    </row>
  </sheetData>
  <mergeCells count="9">
    <mergeCell ref="B89:E89"/>
    <mergeCell ref="E13:F13"/>
    <mergeCell ref="E11:F11"/>
    <mergeCell ref="E10:F10"/>
    <mergeCell ref="E9:F9"/>
    <mergeCell ref="E14:F14"/>
    <mergeCell ref="E15:F15"/>
    <mergeCell ref="B17:G17"/>
    <mergeCell ref="B78:D78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AJO BLANDINO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Carrasco Garay Eduardo Antonio</cp:lastModifiedBy>
  <dcterms:created xsi:type="dcterms:W3CDTF">2020-11-27T12:49:26Z</dcterms:created>
  <dcterms:modified xsi:type="dcterms:W3CDTF">2023-03-21T14:02:51Z</dcterms:modified>
</cp:coreProperties>
</file>