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angenbach\Desktop\Nueva carpeta (3)\"/>
    </mc:Choice>
  </mc:AlternateContent>
  <bookViews>
    <workbookView xWindow="0" yWindow="0" windowWidth="20490" windowHeight="7155"/>
  </bookViews>
  <sheets>
    <sheet name="Ajo Rosado Río Grand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G65" i="1" l="1"/>
  <c r="G67" i="1" s="1"/>
  <c r="G60" i="1"/>
  <c r="G58" i="1"/>
  <c r="G57" i="1"/>
  <c r="G55" i="1"/>
  <c r="G52" i="1"/>
  <c r="G46" i="1"/>
  <c r="G45" i="1"/>
  <c r="G47" i="1" s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1" i="1"/>
  <c r="G36" i="1" l="1"/>
  <c r="G61" i="1"/>
  <c r="G41" i="1"/>
  <c r="G12" i="1" l="1"/>
  <c r="D96" i="1" l="1"/>
  <c r="C88" i="1" l="1"/>
  <c r="C89" i="1"/>
  <c r="C86" i="1"/>
  <c r="C90" i="1"/>
  <c r="C87" i="1" l="1"/>
  <c r="G72" i="1"/>
  <c r="G69" i="1" l="1"/>
  <c r="G70" i="1" s="1"/>
  <c r="C91" i="1" s="1"/>
  <c r="G71" i="1" l="1"/>
  <c r="D97" i="1" s="1"/>
  <c r="C92" i="1"/>
  <c r="D86" i="1" l="1"/>
  <c r="D87" i="1"/>
  <c r="C97" i="1"/>
  <c r="E97" i="1"/>
  <c r="G73" i="1"/>
  <c r="D91" i="1"/>
  <c r="D89" i="1"/>
  <c r="D90" i="1"/>
  <c r="D88" i="1"/>
  <c r="D92" i="1" l="1"/>
</calcChain>
</file>

<file path=xl/sharedStrings.xml><?xml version="1.0" encoding="utf-8"?>
<sst xmlns="http://schemas.openxmlformats.org/spreadsheetml/2006/main" count="171" uniqueCount="116">
  <si>
    <t>RUBRO O CULTIVO</t>
  </si>
  <si>
    <t xml:space="preserve">AJO </t>
  </si>
  <si>
    <t>RENDIMIENTO (Unidades/ha)</t>
  </si>
  <si>
    <t>VARIEDAD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</si>
  <si>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</si>
  <si>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</si>
  <si>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</si>
  <si>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</si>
  <si>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</si>
  <si>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</si>
  <si>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</si>
  <si>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</si>
  <si>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</si>
  <si>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</si>
  <si>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</si>
  <si>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</si>
  <si>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SAN PEDRO DE ATACAMA / RÍO GRANDE</t>
  </si>
  <si>
    <t>FECHA DE COSECHA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</si>
  <si>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</si>
  <si>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</si>
  <si>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</si>
  <si>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</si>
  <si>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</si>
  <si>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</si>
  <si>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</si>
  <si>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</si>
  <si>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</si>
  <si>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</si>
  <si>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</si>
  <si>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rastrojos</t>
  </si>
  <si>
    <t>JH</t>
  </si>
  <si>
    <t>Marzo</t>
  </si>
  <si>
    <t>Nivelación</t>
  </si>
  <si>
    <t>Rayado</t>
  </si>
  <si>
    <t>Desinfección de semilla</t>
  </si>
  <si>
    <t>Siembra (control nemátodo)</t>
  </si>
  <si>
    <t>Abril</t>
  </si>
  <si>
    <t xml:space="preserve">1° Fertilización </t>
  </si>
  <si>
    <t>Agua riego/celador</t>
  </si>
  <si>
    <t>ANUAL</t>
  </si>
  <si>
    <t>Riego</t>
  </si>
  <si>
    <t>Control malezas</t>
  </si>
  <si>
    <t>2da Fertilización</t>
  </si>
  <si>
    <t>Cosecha</t>
  </si>
  <si>
    <t>Febrero</t>
  </si>
  <si>
    <t>Curado</t>
  </si>
  <si>
    <t>Aplicación de Plaguicidas</t>
  </si>
  <si>
    <t>Septiembre</t>
  </si>
  <si>
    <t>Confección trenzas</t>
  </si>
  <si>
    <t>Solarización</t>
  </si>
  <si>
    <t>Subtotal Jornadas Hombre</t>
  </si>
  <si>
    <t>JORNADAS ANIMAL</t>
  </si>
  <si>
    <t xml:space="preserve"> </t>
  </si>
  <si>
    <t>Subtotal Jornadas Animal</t>
  </si>
  <si>
    <t>MAQUINARIA</t>
  </si>
  <si>
    <t>Aradura  (c/Motocultor)</t>
  </si>
  <si>
    <t>JM</t>
  </si>
  <si>
    <t>Rastraje guano (c/motocultor)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</si>
  <si>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</si>
  <si>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</si>
  <si>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</si>
  <si>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</si>
  <si>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</si>
  <si>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</si>
  <si>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</si>
  <si>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</si>
  <si>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</si>
  <si>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 xml:space="preserve">Urea </t>
  </si>
  <si>
    <t>SC</t>
  </si>
  <si>
    <t>Guano</t>
  </si>
  <si>
    <t>FUNGICIDAS</t>
  </si>
  <si>
    <t>Ridomil</t>
  </si>
  <si>
    <t>KG</t>
  </si>
  <si>
    <t>Mancozeb</t>
  </si>
  <si>
    <t>INSECTICIDAS</t>
  </si>
  <si>
    <t>Furadan 10G</t>
  </si>
  <si>
    <t>Subtotal Insumos</t>
  </si>
  <si>
    <t>OTROS</t>
  </si>
  <si>
    <t>Item</t>
  </si>
  <si>
    <t>Transportes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</si>
  <si>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</si>
  <si>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</si>
  <si>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</si>
  <si>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</si>
  <si>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</si>
  <si>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</si>
  <si>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</si>
  <si>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</si>
  <si>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</si>
  <si>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</si>
  <si>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</si>
  <si>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</si>
  <si>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</si>
  <si>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</si>
  <si>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</si>
  <si>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</si>
  <si>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</si>
  <si>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</si>
  <si>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</si>
  <si>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</si>
  <si>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</si>
  <si>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</si>
  <si>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</si>
  <si>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</si>
  <si>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</si>
  <si>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</si>
  <si>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</si>
  <si>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</si>
  <si>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>ROSADO (LOCAL)</t>
  </si>
  <si>
    <t>Febrero - Marzo</t>
  </si>
  <si>
    <t>Mayo</t>
  </si>
  <si>
    <t>Junio</t>
  </si>
  <si>
    <t>Septiembre - Octubre</t>
  </si>
  <si>
    <t>Octubre</t>
  </si>
  <si>
    <t>Febrero-Marzo</t>
  </si>
  <si>
    <t>Agosto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</si>
</sst>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9" fillId="0" borderId="19"/>
  </cellStyleXfs>
  <cellXfs count="17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19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/>
    <xf numFmtId="0" fontId="14" fillId="2" borderId="42" xfId="0" applyFont="1" applyFill="1" applyBorder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0" fontId="14" fillId="2" borderId="47" xfId="0" applyFont="1" applyFill="1" applyBorder="1"/>
    <xf numFmtId="0" fontId="12" fillId="6" borderId="19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0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/>
    </xf>
    <xf numFmtId="0" fontId="4" fillId="2" borderId="50" xfId="0" applyNumberFormat="1" applyFont="1" applyFill="1" applyBorder="1" applyAlignment="1">
      <alignment horizontal="center"/>
    </xf>
    <xf numFmtId="3" fontId="4" fillId="2" borderId="50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1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/>
    </xf>
    <xf numFmtId="164" fontId="1" fillId="2" borderId="19" xfId="0" applyNumberFormat="1" applyFont="1" applyFill="1" applyBorder="1" applyAlignment="1">
      <alignment horizontal="right" vertical="center"/>
    </xf>
    <xf numFmtId="164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3" borderId="51" xfId="0" applyNumberFormat="1" applyFont="1" applyFill="1" applyBorder="1" applyAlignment="1">
      <alignment horizontal="center" vertical="center"/>
    </xf>
    <xf numFmtId="0" fontId="2" fillId="2" borderId="52" xfId="0" applyFont="1" applyFill="1" applyBorder="1"/>
    <xf numFmtId="0" fontId="2" fillId="2" borderId="53" xfId="0" applyFont="1" applyFill="1" applyBorder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/>
    <xf numFmtId="3" fontId="2" fillId="2" borderId="53" xfId="0" applyNumberFormat="1" applyFont="1" applyFill="1" applyBorder="1" applyAlignment="1">
      <alignment horizontal="right"/>
    </xf>
    <xf numFmtId="49" fontId="8" fillId="3" borderId="50" xfId="0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vertical="center"/>
    </xf>
    <xf numFmtId="3" fontId="12" fillId="7" borderId="49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31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0" xfId="0" applyNumberFormat="1" applyFont="1" applyFill="1" applyBorder="1" applyAlignment="1">
      <alignment horizontal="left" vertical="center" wrapText="1"/>
    </xf>
    <xf numFmtId="49" fontId="20" fillId="2" borderId="50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166" fontId="4" fillId="0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wrapText="1"/>
    </xf>
    <xf numFmtId="0" fontId="18" fillId="2" borderId="57" xfId="0" applyFont="1" applyFill="1" applyBorder="1"/>
    <xf numFmtId="0" fontId="18" fillId="2" borderId="57" xfId="0" applyFont="1" applyFill="1" applyBorder="1" applyAlignment="1">
      <alignment horizontal="center"/>
    </xf>
    <xf numFmtId="49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 wrapText="1"/>
    </xf>
    <xf numFmtId="0" fontId="0" fillId="0" borderId="19" xfId="0" applyNumberFormat="1" applyBorder="1"/>
    <xf numFmtId="0" fontId="18" fillId="2" borderId="58" xfId="0" applyFont="1" applyFill="1" applyBorder="1"/>
    <xf numFmtId="0" fontId="18" fillId="2" borderId="58" xfId="0" applyFont="1" applyFill="1" applyBorder="1" applyAlignment="1">
      <alignment horizontal="center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 wrapText="1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right" vertical="center"/>
    </xf>
    <xf numFmtId="0" fontId="8" fillId="3" borderId="60" xfId="0" applyFont="1" applyFill="1" applyBorder="1" applyAlignment="1">
      <alignment vertical="center"/>
    </xf>
    <xf numFmtId="3" fontId="8" fillId="3" borderId="60" xfId="0" applyNumberFormat="1" applyFont="1" applyFill="1" applyBorder="1" applyAlignment="1">
      <alignment horizontal="center" vertical="center"/>
    </xf>
    <xf numFmtId="14" fontId="4" fillId="9" borderId="6" xfId="0" applyNumberFormat="1" applyFont="1" applyFill="1" applyBorder="1" applyAlignment="1">
      <alignment horizontal="right"/>
    </xf>
    <xf numFmtId="166" fontId="4" fillId="9" borderId="6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3" fontId="4" fillId="9" borderId="6" xfId="0" applyNumberFormat="1" applyFont="1" applyFill="1" applyBorder="1" applyAlignment="1">
      <alignment horizontal="center" wrapText="1"/>
    </xf>
    <xf numFmtId="3" fontId="4" fillId="9" borderId="5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98"/>
  <sheetViews>
    <sheetView showGridLines="0" tabSelected="1" workbookViewId="0">
      <selection activeCell="E52" sqref="E5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3" customWidth="1"/>
    <col min="8" max="8" width="10.85546875" style="1" customWidth="1"/>
    <col min="9" max="9" width="10.85546875" style="1" hidden="1" customWidth="1"/>
    <col min="10" max="241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0"/>
    </row>
    <row r="2" spans="1:7" ht="15" customHeight="1" x14ac:dyDescent="0.25">
      <c r="A2" s="2"/>
      <c r="B2" s="2"/>
      <c r="C2" s="2"/>
      <c r="D2" s="2"/>
      <c r="E2" s="2"/>
      <c r="F2" s="2"/>
      <c r="G2" s="100"/>
    </row>
    <row r="3" spans="1:7" ht="15" customHeight="1" x14ac:dyDescent="0.25">
      <c r="A3" s="2"/>
      <c r="B3" s="2"/>
      <c r="C3" s="2"/>
      <c r="D3" s="2"/>
      <c r="E3" s="2"/>
      <c r="F3" s="2"/>
      <c r="G3" s="100"/>
    </row>
    <row r="4" spans="1:7" ht="15" customHeight="1" x14ac:dyDescent="0.25">
      <c r="A4" s="2"/>
      <c r="B4" s="2"/>
      <c r="C4" s="2"/>
      <c r="D4" s="2"/>
      <c r="E4" s="2"/>
      <c r="F4" s="2"/>
      <c r="G4" s="100"/>
    </row>
    <row r="5" spans="1:7" ht="15" customHeight="1" x14ac:dyDescent="0.25">
      <c r="A5" s="2"/>
      <c r="B5" s="2"/>
      <c r="C5" s="2"/>
      <c r="D5" s="2"/>
      <c r="E5" s="2"/>
      <c r="F5" s="2"/>
      <c r="G5" s="100"/>
    </row>
    <row r="6" spans="1:7" ht="15" customHeight="1" x14ac:dyDescent="0.25">
      <c r="A6" s="2"/>
      <c r="B6" s="2"/>
      <c r="C6" s="2"/>
      <c r="D6" s="2"/>
      <c r="E6" s="2"/>
      <c r="F6" s="2"/>
      <c r="G6" s="100"/>
    </row>
    <row r="7" spans="1:7" ht="15" customHeight="1" x14ac:dyDescent="0.25">
      <c r="A7" s="2"/>
      <c r="B7" s="2"/>
      <c r="C7" s="2"/>
      <c r="D7" s="2"/>
      <c r="E7" s="2"/>
      <c r="F7" s="2"/>
      <c r="G7" s="100"/>
    </row>
    <row r="8" spans="1:7" ht="15" customHeight="1" x14ac:dyDescent="0.25">
      <c r="A8" s="2"/>
      <c r="B8" s="3"/>
      <c r="C8" s="4"/>
      <c r="D8" s="2"/>
      <c r="E8" s="4"/>
      <c r="F8" s="4"/>
      <c r="G8" s="101"/>
    </row>
    <row r="9" spans="1:7" ht="12" customHeight="1" x14ac:dyDescent="0.25">
      <c r="A9" s="5"/>
      <c r="B9" s="6" t="s">
        <v>0</v>
      </c>
      <c r="C9" s="135" t="s">
        <v>1</v>
      </c>
      <c r="D9" s="7"/>
      <c r="E9" s="161" t="s">
        <v>2</v>
      </c>
      <c r="F9" s="162"/>
      <c r="G9" s="132">
        <v>120000</v>
      </c>
    </row>
    <row r="10" spans="1:7" ht="18" customHeight="1" x14ac:dyDescent="0.25">
      <c r="A10" s="5"/>
      <c r="B10" s="8" t="s">
        <v>3</v>
      </c>
      <c r="C10" s="136" t="s">
        <v>108</v>
      </c>
      <c r="D10" s="9"/>
      <c r="E10" s="163" t="s">
        <v>4</v>
      </c>
      <c r="F10" s="164"/>
      <c r="G10" s="159">
        <v>45017</v>
      </c>
    </row>
    <row r="11" spans="1:7" ht="18" customHeight="1" x14ac:dyDescent="0.25">
      <c r="A11" s="5"/>
      <c r="B11" s="8" t="s">
        <v>5</v>
      </c>
      <c r="C11" s="137" t="s">
        <v>6</v>
      </c>
      <c r="D11" s="9"/>
      <c r="E11" s="163" t="s">
        <v>7</v>
      </c>
      <c r="F11" s="164"/>
      <c r="G11" s="160">
        <v>300</v>
      </c>
    </row>
    <row r="12" spans="1:7" ht="11.25" customHeight="1" x14ac:dyDescent="0.25">
      <c r="A12" s="5"/>
      <c r="B12" s="8" t="s">
        <v>8</v>
      </c>
      <c r="C12" s="138" t="s">
        <v>9</v>
      </c>
      <c r="D12" s="9"/>
      <c r="E12" s="13" t="s">
        <v>10</v>
      </c>
      <c r="F12" s="14"/>
      <c r="G12" s="141">
        <f>G9*G11</f>
        <v>36000000</v>
      </c>
    </row>
    <row r="13" spans="1:7" ht="11.25" customHeight="1" x14ac:dyDescent="0.25">
      <c r="A13" s="5"/>
      <c r="B13" s="8" t="s">
        <v>11</v>
      </c>
      <c r="C13" s="136" t="s">
        <v>12</v>
      </c>
      <c r="D13" s="9"/>
      <c r="E13" s="163" t="s">
        <v>13</v>
      </c>
      <c r="F13" s="164"/>
      <c r="G13" s="11" t="s">
        <v>14</v>
      </c>
    </row>
    <row r="14" spans="1:7" ht="43.5" customHeight="1" x14ac:dyDescent="0.25">
      <c r="A14" s="5"/>
      <c r="B14" s="8" t="s">
        <v>15</v>
      </c>
      <c r="C14" s="138" t="s">
        <v>16</v>
      </c>
      <c r="D14" s="9"/>
      <c r="E14" s="163" t="s">
        <v>17</v>
      </c>
      <c r="F14" s="164"/>
      <c r="G14" s="11" t="s">
        <v>109</v>
      </c>
    </row>
    <row r="15" spans="1:7" ht="25.5" customHeight="1" x14ac:dyDescent="0.25">
      <c r="A15" s="5"/>
      <c r="B15" s="8" t="s">
        <v>18</v>
      </c>
      <c r="C15" s="139">
        <v>44742</v>
      </c>
      <c r="D15" s="9"/>
      <c r="E15" s="165" t="s">
        <v>19</v>
      </c>
      <c r="F15" s="166"/>
      <c r="G15" s="12" t="s">
        <v>20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02"/>
    </row>
    <row r="17" spans="1:7" ht="12" customHeight="1" x14ac:dyDescent="0.25">
      <c r="A17" s="19"/>
      <c r="B17" s="167" t="s">
        <v>21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20"/>
      <c r="C18" s="21"/>
      <c r="D18" s="21"/>
      <c r="E18" s="21"/>
      <c r="F18" s="22"/>
      <c r="G18" s="103"/>
    </row>
    <row r="19" spans="1:7" ht="12" customHeight="1" x14ac:dyDescent="0.25">
      <c r="A19" s="5"/>
      <c r="B19" s="23" t="s">
        <v>22</v>
      </c>
      <c r="C19" s="24"/>
      <c r="D19" s="25"/>
      <c r="E19" s="25"/>
      <c r="F19" s="25"/>
      <c r="G19" s="104"/>
    </row>
    <row r="20" spans="1:7" ht="24" customHeight="1" x14ac:dyDescent="0.25">
      <c r="A20" s="19"/>
      <c r="B20" s="26" t="s">
        <v>23</v>
      </c>
      <c r="C20" s="26" t="s">
        <v>24</v>
      </c>
      <c r="D20" s="26" t="s">
        <v>25</v>
      </c>
      <c r="E20" s="26" t="s">
        <v>26</v>
      </c>
      <c r="F20" s="26" t="s">
        <v>27</v>
      </c>
      <c r="G20" s="26" t="s">
        <v>28</v>
      </c>
    </row>
    <row r="21" spans="1:7" ht="12.75" customHeight="1" x14ac:dyDescent="0.25">
      <c r="A21" s="19"/>
      <c r="B21" s="10" t="s">
        <v>29</v>
      </c>
      <c r="C21" s="27" t="s">
        <v>30</v>
      </c>
      <c r="D21" s="92">
        <v>2</v>
      </c>
      <c r="E21" s="27" t="s">
        <v>110</v>
      </c>
      <c r="F21" s="174">
        <v>30000</v>
      </c>
      <c r="G21" s="124">
        <f t="shared" ref="G21:G34" si="0">F21*D21</f>
        <v>60000</v>
      </c>
    </row>
    <row r="22" spans="1:7" ht="12.75" customHeight="1" x14ac:dyDescent="0.25">
      <c r="A22" s="19"/>
      <c r="B22" s="10" t="s">
        <v>32</v>
      </c>
      <c r="C22" s="27" t="s">
        <v>30</v>
      </c>
      <c r="D22" s="92">
        <v>4</v>
      </c>
      <c r="E22" s="27" t="s">
        <v>110</v>
      </c>
      <c r="F22" s="174">
        <v>30000</v>
      </c>
      <c r="G22" s="124">
        <f t="shared" si="0"/>
        <v>120000</v>
      </c>
    </row>
    <row r="23" spans="1:7" ht="12.75" customHeight="1" x14ac:dyDescent="0.25">
      <c r="A23" s="19"/>
      <c r="B23" s="10" t="s">
        <v>33</v>
      </c>
      <c r="C23" s="27" t="s">
        <v>30</v>
      </c>
      <c r="D23" s="129">
        <v>4</v>
      </c>
      <c r="E23" s="27" t="s">
        <v>110</v>
      </c>
      <c r="F23" s="174">
        <v>30000</v>
      </c>
      <c r="G23" s="124">
        <f t="shared" si="0"/>
        <v>120000</v>
      </c>
    </row>
    <row r="24" spans="1:7" ht="12.75" customHeight="1" x14ac:dyDescent="0.25">
      <c r="A24" s="19"/>
      <c r="B24" s="10" t="s">
        <v>34</v>
      </c>
      <c r="C24" s="27" t="s">
        <v>30</v>
      </c>
      <c r="D24" s="92">
        <v>1</v>
      </c>
      <c r="E24" s="27" t="s">
        <v>110</v>
      </c>
      <c r="F24" s="174">
        <v>30000</v>
      </c>
      <c r="G24" s="124">
        <f t="shared" si="0"/>
        <v>30000</v>
      </c>
    </row>
    <row r="25" spans="1:7" ht="12.75" customHeight="1" x14ac:dyDescent="0.25">
      <c r="A25" s="19"/>
      <c r="B25" s="10" t="s">
        <v>35</v>
      </c>
      <c r="C25" s="27" t="s">
        <v>30</v>
      </c>
      <c r="D25" s="92">
        <v>4</v>
      </c>
      <c r="E25" s="27" t="s">
        <v>111</v>
      </c>
      <c r="F25" s="174">
        <v>30000</v>
      </c>
      <c r="G25" s="124">
        <f t="shared" si="0"/>
        <v>120000</v>
      </c>
    </row>
    <row r="26" spans="1:7" ht="12.75" customHeight="1" x14ac:dyDescent="0.25">
      <c r="A26" s="19"/>
      <c r="B26" s="10" t="s">
        <v>37</v>
      </c>
      <c r="C26" s="27" t="s">
        <v>30</v>
      </c>
      <c r="D26" s="129">
        <v>2</v>
      </c>
      <c r="E26" s="27" t="s">
        <v>111</v>
      </c>
      <c r="F26" s="174">
        <v>30000</v>
      </c>
      <c r="G26" s="124">
        <f t="shared" si="0"/>
        <v>60000</v>
      </c>
    </row>
    <row r="27" spans="1:7" ht="12.75" customHeight="1" x14ac:dyDescent="0.25">
      <c r="A27" s="19"/>
      <c r="B27" s="10" t="s">
        <v>38</v>
      </c>
      <c r="C27" s="27" t="s">
        <v>30</v>
      </c>
      <c r="D27" s="129">
        <v>12</v>
      </c>
      <c r="E27" s="27" t="s">
        <v>39</v>
      </c>
      <c r="F27" s="174">
        <v>30000</v>
      </c>
      <c r="G27" s="124">
        <f t="shared" si="0"/>
        <v>360000</v>
      </c>
    </row>
    <row r="28" spans="1:7" ht="12.75" customHeight="1" x14ac:dyDescent="0.25">
      <c r="A28" s="19"/>
      <c r="B28" s="10" t="s">
        <v>40</v>
      </c>
      <c r="C28" s="27" t="s">
        <v>30</v>
      </c>
      <c r="D28" s="129">
        <v>11</v>
      </c>
      <c r="E28" s="27" t="s">
        <v>39</v>
      </c>
      <c r="F28" s="174">
        <v>30000</v>
      </c>
      <c r="G28" s="124">
        <f t="shared" si="0"/>
        <v>330000</v>
      </c>
    </row>
    <row r="29" spans="1:7" ht="12.75" customHeight="1" x14ac:dyDescent="0.25">
      <c r="A29" s="19"/>
      <c r="B29" s="10" t="s">
        <v>41</v>
      </c>
      <c r="C29" s="27" t="s">
        <v>30</v>
      </c>
      <c r="D29" s="129">
        <v>6</v>
      </c>
      <c r="E29" s="27" t="s">
        <v>112</v>
      </c>
      <c r="F29" s="174">
        <v>30000</v>
      </c>
      <c r="G29" s="124">
        <f t="shared" si="0"/>
        <v>180000</v>
      </c>
    </row>
    <row r="30" spans="1:7" ht="12.75" customHeight="1" x14ac:dyDescent="0.25">
      <c r="A30" s="19"/>
      <c r="B30" s="10" t="s">
        <v>42</v>
      </c>
      <c r="C30" s="27" t="s">
        <v>30</v>
      </c>
      <c r="D30" s="129">
        <v>1</v>
      </c>
      <c r="E30" s="27" t="s">
        <v>113</v>
      </c>
      <c r="F30" s="174">
        <v>30000</v>
      </c>
      <c r="G30" s="124">
        <f t="shared" si="0"/>
        <v>30000</v>
      </c>
    </row>
    <row r="31" spans="1:7" ht="12.75" customHeight="1" x14ac:dyDescent="0.25">
      <c r="A31" s="19"/>
      <c r="B31" s="10" t="s">
        <v>43</v>
      </c>
      <c r="C31" s="27" t="s">
        <v>30</v>
      </c>
      <c r="D31" s="92">
        <v>30</v>
      </c>
      <c r="E31" s="27" t="s">
        <v>114</v>
      </c>
      <c r="F31" s="174">
        <v>30000</v>
      </c>
      <c r="G31" s="124">
        <f t="shared" si="0"/>
        <v>900000</v>
      </c>
    </row>
    <row r="32" spans="1:7" ht="12.75" customHeight="1" x14ac:dyDescent="0.25">
      <c r="A32" s="19"/>
      <c r="B32" s="10" t="s">
        <v>45</v>
      </c>
      <c r="C32" s="27" t="s">
        <v>30</v>
      </c>
      <c r="D32" s="129">
        <v>3</v>
      </c>
      <c r="E32" s="27" t="s">
        <v>36</v>
      </c>
      <c r="F32" s="174">
        <v>30000</v>
      </c>
      <c r="G32" s="124">
        <f t="shared" si="0"/>
        <v>90000</v>
      </c>
    </row>
    <row r="33" spans="1:7" ht="12.75" customHeight="1" x14ac:dyDescent="0.25">
      <c r="A33" s="19"/>
      <c r="B33" s="10" t="s">
        <v>46</v>
      </c>
      <c r="C33" s="27" t="s">
        <v>30</v>
      </c>
      <c r="D33" s="92">
        <v>1</v>
      </c>
      <c r="E33" s="27" t="s">
        <v>115</v>
      </c>
      <c r="F33" s="174">
        <v>30000</v>
      </c>
      <c r="G33" s="124">
        <f t="shared" si="0"/>
        <v>30000</v>
      </c>
    </row>
    <row r="34" spans="1:7" ht="15.75" customHeight="1" x14ac:dyDescent="0.25">
      <c r="A34" s="19"/>
      <c r="B34" s="10" t="s">
        <v>48</v>
      </c>
      <c r="C34" s="27" t="s">
        <v>30</v>
      </c>
      <c r="D34" s="92">
        <v>30</v>
      </c>
      <c r="E34" s="27" t="s">
        <v>36</v>
      </c>
      <c r="F34" s="174">
        <v>30000</v>
      </c>
      <c r="G34" s="124">
        <f t="shared" si="0"/>
        <v>900000</v>
      </c>
    </row>
    <row r="35" spans="1:7" ht="12.75" customHeight="1" x14ac:dyDescent="0.25">
      <c r="A35" s="19"/>
      <c r="B35" s="10" t="s">
        <v>49</v>
      </c>
      <c r="C35" s="27" t="s">
        <v>30</v>
      </c>
      <c r="D35" s="92">
        <v>10</v>
      </c>
      <c r="E35" s="27" t="s">
        <v>47</v>
      </c>
      <c r="F35" s="174">
        <v>30000</v>
      </c>
      <c r="G35" s="124">
        <v>282300</v>
      </c>
    </row>
    <row r="36" spans="1:7" ht="12.75" customHeight="1" x14ac:dyDescent="0.25">
      <c r="A36" s="19"/>
      <c r="B36" s="28" t="s">
        <v>50</v>
      </c>
      <c r="C36" s="29"/>
      <c r="D36" s="29"/>
      <c r="E36" s="29"/>
      <c r="F36" s="30"/>
      <c r="G36" s="125">
        <f>SUM(G21:G35)</f>
        <v>3612300</v>
      </c>
    </row>
    <row r="37" spans="1:7" ht="12" customHeight="1" x14ac:dyDescent="0.25">
      <c r="A37" s="2"/>
      <c r="B37" s="20"/>
      <c r="C37" s="22"/>
      <c r="D37" s="22"/>
      <c r="E37" s="22"/>
      <c r="F37" s="31"/>
      <c r="G37" s="105"/>
    </row>
    <row r="38" spans="1:7" ht="12" customHeight="1" x14ac:dyDescent="0.25">
      <c r="A38" s="5"/>
      <c r="B38" s="32" t="s">
        <v>51</v>
      </c>
      <c r="C38" s="33"/>
      <c r="D38" s="34"/>
      <c r="E38" s="34"/>
      <c r="F38" s="35"/>
      <c r="G38" s="106"/>
    </row>
    <row r="39" spans="1:7" ht="24" customHeight="1" x14ac:dyDescent="0.25">
      <c r="A39" s="5"/>
      <c r="B39" s="36" t="s">
        <v>23</v>
      </c>
      <c r="C39" s="37" t="s">
        <v>24</v>
      </c>
      <c r="D39" s="37" t="s">
        <v>25</v>
      </c>
      <c r="E39" s="36" t="s">
        <v>52</v>
      </c>
      <c r="F39" s="37" t="s">
        <v>27</v>
      </c>
      <c r="G39" s="36" t="s">
        <v>28</v>
      </c>
    </row>
    <row r="40" spans="1:7" ht="12" customHeight="1" x14ac:dyDescent="0.25">
      <c r="A40" s="5"/>
      <c r="B40" s="38"/>
      <c r="C40" s="38"/>
      <c r="D40" s="38"/>
      <c r="E40" s="38"/>
      <c r="F40" s="38"/>
      <c r="G40" s="38"/>
    </row>
    <row r="41" spans="1:7" ht="12" customHeight="1" x14ac:dyDescent="0.25">
      <c r="A41" s="5"/>
      <c r="B41" s="39" t="s">
        <v>53</v>
      </c>
      <c r="C41" s="40"/>
      <c r="D41" s="40"/>
      <c r="E41" s="40"/>
      <c r="F41" s="41"/>
      <c r="G41" s="127">
        <f>SUM(G40)</f>
        <v>0</v>
      </c>
    </row>
    <row r="42" spans="1:7" ht="12" customHeight="1" x14ac:dyDescent="0.25">
      <c r="A42" s="2"/>
      <c r="B42" s="42"/>
      <c r="C42" s="43"/>
      <c r="D42" s="43"/>
      <c r="E42" s="43"/>
      <c r="F42" s="44"/>
      <c r="G42" s="107"/>
    </row>
    <row r="43" spans="1:7" ht="12" customHeight="1" x14ac:dyDescent="0.25">
      <c r="A43" s="5"/>
      <c r="B43" s="32" t="s">
        <v>54</v>
      </c>
      <c r="C43" s="33"/>
      <c r="D43" s="34"/>
      <c r="E43" s="34"/>
      <c r="F43" s="35"/>
      <c r="G43" s="106"/>
    </row>
    <row r="44" spans="1:7" ht="24" customHeight="1" x14ac:dyDescent="0.25">
      <c r="A44" s="5"/>
      <c r="B44" s="45" t="s">
        <v>23</v>
      </c>
      <c r="C44" s="45" t="s">
        <v>24</v>
      </c>
      <c r="D44" s="45" t="s">
        <v>25</v>
      </c>
      <c r="E44" s="45" t="s">
        <v>26</v>
      </c>
      <c r="F44" s="46" t="s">
        <v>27</v>
      </c>
      <c r="G44" s="45" t="s">
        <v>28</v>
      </c>
    </row>
    <row r="45" spans="1:7" ht="12.75" customHeight="1" x14ac:dyDescent="0.25">
      <c r="A45" s="19"/>
      <c r="B45" s="10" t="s">
        <v>55</v>
      </c>
      <c r="C45" s="27" t="s">
        <v>56</v>
      </c>
      <c r="D45" s="142">
        <v>3</v>
      </c>
      <c r="E45" s="12" t="s">
        <v>110</v>
      </c>
      <c r="F45" s="140">
        <v>200000</v>
      </c>
      <c r="G45" s="124">
        <f t="shared" ref="G45:G46" si="1">F45*D45</f>
        <v>600000</v>
      </c>
    </row>
    <row r="46" spans="1:7" ht="12.75" customHeight="1" x14ac:dyDescent="0.25">
      <c r="A46" s="19"/>
      <c r="B46" s="10" t="s">
        <v>57</v>
      </c>
      <c r="C46" s="27" t="s">
        <v>56</v>
      </c>
      <c r="D46" s="142">
        <v>4</v>
      </c>
      <c r="E46" s="12" t="s">
        <v>110</v>
      </c>
      <c r="F46" s="140">
        <v>200000</v>
      </c>
      <c r="G46" s="124">
        <f t="shared" si="1"/>
        <v>800000</v>
      </c>
    </row>
    <row r="47" spans="1:7" ht="12.75" customHeight="1" x14ac:dyDescent="0.25">
      <c r="A47" s="5"/>
      <c r="B47" s="47" t="s">
        <v>58</v>
      </c>
      <c r="C47" s="48"/>
      <c r="D47" s="48"/>
      <c r="E47" s="48"/>
      <c r="F47" s="48"/>
      <c r="G47" s="126">
        <f>SUM(G45:G46)</f>
        <v>1400000</v>
      </c>
    </row>
    <row r="48" spans="1:7" ht="12" customHeight="1" x14ac:dyDescent="0.25">
      <c r="A48" s="2"/>
      <c r="B48" s="42"/>
      <c r="C48" s="43"/>
      <c r="D48" s="43"/>
      <c r="E48" s="43"/>
      <c r="F48" s="44"/>
      <c r="G48" s="107"/>
    </row>
    <row r="49" spans="1:7" ht="12" customHeight="1" x14ac:dyDescent="0.25">
      <c r="A49" s="5"/>
      <c r="B49" s="32" t="s">
        <v>59</v>
      </c>
      <c r="C49" s="33"/>
      <c r="D49" s="34"/>
      <c r="E49" s="34"/>
      <c r="F49" s="35"/>
      <c r="G49" s="106"/>
    </row>
    <row r="50" spans="1:7" ht="24" customHeight="1" x14ac:dyDescent="0.25">
      <c r="A50" s="5"/>
      <c r="B50" s="94" t="s">
        <v>60</v>
      </c>
      <c r="C50" s="94" t="s">
        <v>61</v>
      </c>
      <c r="D50" s="94" t="s">
        <v>62</v>
      </c>
      <c r="E50" s="94" t="s">
        <v>26</v>
      </c>
      <c r="F50" s="94" t="s">
        <v>27</v>
      </c>
      <c r="G50" s="108" t="s">
        <v>28</v>
      </c>
    </row>
    <row r="51" spans="1:7" ht="12.75" customHeight="1" x14ac:dyDescent="0.25">
      <c r="A51" s="56"/>
      <c r="B51" s="133" t="s">
        <v>63</v>
      </c>
      <c r="C51" s="98"/>
      <c r="D51" s="97"/>
      <c r="E51" s="98"/>
      <c r="F51" s="98"/>
      <c r="G51" s="97"/>
    </row>
    <row r="52" spans="1:7" ht="12.75" customHeight="1" x14ac:dyDescent="0.25">
      <c r="A52" s="56"/>
      <c r="B52" s="134" t="s">
        <v>64</v>
      </c>
      <c r="C52" s="93" t="s">
        <v>65</v>
      </c>
      <c r="D52" s="96">
        <v>25669</v>
      </c>
      <c r="E52" s="93" t="s">
        <v>44</v>
      </c>
      <c r="F52" s="175">
        <v>261.984375</v>
      </c>
      <c r="G52" s="124">
        <f t="shared" ref="G52" si="2">F52*D52</f>
        <v>6724876.921875</v>
      </c>
    </row>
    <row r="53" spans="1:7" ht="12.75" customHeight="1" x14ac:dyDescent="0.25">
      <c r="A53" s="56"/>
      <c r="B53" s="99" t="s">
        <v>66</v>
      </c>
      <c r="C53" s="95"/>
      <c r="D53" s="95"/>
      <c r="E53" s="95"/>
      <c r="F53" s="175">
        <v>0</v>
      </c>
      <c r="G53" s="97"/>
    </row>
    <row r="54" spans="1:7" ht="12.75" customHeight="1" x14ac:dyDescent="0.25">
      <c r="A54" s="56"/>
      <c r="B54" s="99" t="s">
        <v>67</v>
      </c>
      <c r="C54" s="93" t="s">
        <v>68</v>
      </c>
      <c r="D54" s="96">
        <v>2</v>
      </c>
      <c r="E54" s="93" t="s">
        <v>31</v>
      </c>
      <c r="F54" s="175">
        <v>65250</v>
      </c>
      <c r="G54" s="124">
        <f>F54*D54</f>
        <v>130500</v>
      </c>
    </row>
    <row r="55" spans="1:7" ht="12.75" customHeight="1" x14ac:dyDescent="0.25">
      <c r="A55" s="56"/>
      <c r="B55" s="99" t="s">
        <v>69</v>
      </c>
      <c r="C55" s="93" t="s">
        <v>107</v>
      </c>
      <c r="D55" s="96">
        <v>16</v>
      </c>
      <c r="E55" s="93" t="s">
        <v>31</v>
      </c>
      <c r="F55" s="175">
        <v>80000</v>
      </c>
      <c r="G55" s="124">
        <f t="shared" ref="G55" si="3">F55*D55</f>
        <v>1280000</v>
      </c>
    </row>
    <row r="56" spans="1:7" ht="12.75" customHeight="1" x14ac:dyDescent="0.25">
      <c r="A56" s="56"/>
      <c r="B56" s="99" t="s">
        <v>70</v>
      </c>
      <c r="C56" s="95"/>
      <c r="D56" s="95"/>
      <c r="E56" s="95"/>
      <c r="F56" s="175">
        <v>0</v>
      </c>
      <c r="G56" s="97"/>
    </row>
    <row r="57" spans="1:7" ht="12.75" customHeight="1" x14ac:dyDescent="0.25">
      <c r="A57" s="56"/>
      <c r="B57" s="134" t="s">
        <v>71</v>
      </c>
      <c r="C57" s="93" t="s">
        <v>72</v>
      </c>
      <c r="D57" s="96">
        <v>1</v>
      </c>
      <c r="E57" s="93" t="s">
        <v>36</v>
      </c>
      <c r="F57" s="175">
        <v>41273.296875</v>
      </c>
      <c r="G57" s="124">
        <f t="shared" ref="G57:G58" si="4">F57*D57</f>
        <v>41273.296875</v>
      </c>
    </row>
    <row r="58" spans="1:7" ht="12.75" customHeight="1" x14ac:dyDescent="0.25">
      <c r="A58" s="56"/>
      <c r="B58" s="99" t="s">
        <v>73</v>
      </c>
      <c r="C58" s="93" t="s">
        <v>72</v>
      </c>
      <c r="D58" s="96">
        <v>18</v>
      </c>
      <c r="E58" s="93" t="s">
        <v>36</v>
      </c>
      <c r="F58" s="175">
        <v>7463</v>
      </c>
      <c r="G58" s="124">
        <f t="shared" si="4"/>
        <v>134334</v>
      </c>
    </row>
    <row r="59" spans="1:7" ht="12.75" customHeight="1" x14ac:dyDescent="0.25">
      <c r="A59" s="56"/>
      <c r="B59" s="99" t="s">
        <v>74</v>
      </c>
      <c r="C59" s="95"/>
      <c r="D59" s="95"/>
      <c r="E59" s="95"/>
      <c r="F59" s="175">
        <v>0</v>
      </c>
      <c r="G59" s="97"/>
    </row>
    <row r="60" spans="1:7" ht="12.75" customHeight="1" x14ac:dyDescent="0.25">
      <c r="A60" s="56"/>
      <c r="B60" s="134" t="s">
        <v>75</v>
      </c>
      <c r="C60" s="93" t="s">
        <v>72</v>
      </c>
      <c r="D60" s="96">
        <v>1</v>
      </c>
      <c r="E60" s="93" t="s">
        <v>36</v>
      </c>
      <c r="F60" s="175">
        <v>47470</v>
      </c>
      <c r="G60" s="124">
        <f t="shared" ref="G60" si="5">F60*D60</f>
        <v>47470</v>
      </c>
    </row>
    <row r="61" spans="1:7" ht="13.5" customHeight="1" x14ac:dyDescent="0.25">
      <c r="A61" s="56"/>
      <c r="B61" s="120" t="s">
        <v>76</v>
      </c>
      <c r="C61" s="121"/>
      <c r="D61" s="121"/>
      <c r="E61" s="121"/>
      <c r="F61" s="122"/>
      <c r="G61" s="128">
        <f>SUM(G51:G60)</f>
        <v>8358454.21875</v>
      </c>
    </row>
    <row r="62" spans="1:7" ht="12" customHeight="1" x14ac:dyDescent="0.25">
      <c r="A62" s="2"/>
      <c r="B62" s="115"/>
      <c r="C62" s="116"/>
      <c r="D62" s="116"/>
      <c r="E62" s="117"/>
      <c r="F62" s="118"/>
      <c r="G62" s="119"/>
    </row>
    <row r="63" spans="1:7" ht="12" customHeight="1" x14ac:dyDescent="0.25">
      <c r="A63" s="5"/>
      <c r="B63" s="32" t="s">
        <v>77</v>
      </c>
      <c r="C63" s="33"/>
      <c r="D63" s="34"/>
      <c r="E63" s="34"/>
      <c r="F63" s="35"/>
      <c r="G63" s="106"/>
    </row>
    <row r="64" spans="1:7" ht="24" customHeight="1" x14ac:dyDescent="0.25">
      <c r="A64" s="5"/>
      <c r="B64" s="114" t="s">
        <v>78</v>
      </c>
      <c r="C64" s="94" t="s">
        <v>61</v>
      </c>
      <c r="D64" s="94" t="s">
        <v>62</v>
      </c>
      <c r="E64" s="114" t="s">
        <v>26</v>
      </c>
      <c r="F64" s="94" t="s">
        <v>27</v>
      </c>
      <c r="G64" s="114" t="s">
        <v>28</v>
      </c>
    </row>
    <row r="65" spans="1:8" ht="16.5" customHeight="1" x14ac:dyDescent="0.25">
      <c r="A65" s="56"/>
      <c r="B65" s="149" t="s">
        <v>79</v>
      </c>
      <c r="C65" s="150" t="s">
        <v>65</v>
      </c>
      <c r="D65" s="150">
        <v>1</v>
      </c>
      <c r="E65" s="151" t="s">
        <v>44</v>
      </c>
      <c r="F65" s="152">
        <v>366879.375</v>
      </c>
      <c r="G65" s="153">
        <f t="shared" ref="G65" si="6">F65*D65</f>
        <v>366879.375</v>
      </c>
    </row>
    <row r="66" spans="1:8" ht="16.5" customHeight="1" x14ac:dyDescent="0.25">
      <c r="A66" s="56"/>
      <c r="B66" s="143" t="s">
        <v>49</v>
      </c>
      <c r="C66" s="144" t="s">
        <v>30</v>
      </c>
      <c r="D66" s="144">
        <v>10</v>
      </c>
      <c r="E66" s="145" t="s">
        <v>47</v>
      </c>
      <c r="F66" s="146">
        <v>31758.75</v>
      </c>
      <c r="G66" s="147">
        <v>282300</v>
      </c>
      <c r="H66" s="148"/>
    </row>
    <row r="67" spans="1:8" ht="13.5" customHeight="1" x14ac:dyDescent="0.25">
      <c r="A67" s="5"/>
      <c r="B67" s="154" t="s">
        <v>80</v>
      </c>
      <c r="C67" s="155"/>
      <c r="D67" s="155"/>
      <c r="E67" s="156"/>
      <c r="F67" s="157"/>
      <c r="G67" s="158">
        <f>SUM(G65:G66)</f>
        <v>649179.375</v>
      </c>
    </row>
    <row r="68" spans="1:8" ht="12" customHeight="1" x14ac:dyDescent="0.25">
      <c r="A68" s="2"/>
      <c r="B68" s="59"/>
      <c r="C68" s="59"/>
      <c r="D68" s="59"/>
      <c r="E68" s="59"/>
      <c r="F68" s="60"/>
      <c r="G68" s="109"/>
    </row>
    <row r="69" spans="1:8" ht="12" customHeight="1" x14ac:dyDescent="0.25">
      <c r="A69" s="56"/>
      <c r="B69" s="61" t="s">
        <v>81</v>
      </c>
      <c r="C69" s="62"/>
      <c r="D69" s="62"/>
      <c r="E69" s="62"/>
      <c r="F69" s="62"/>
      <c r="G69" s="63">
        <f>G36+G41+G47+G61+G67</f>
        <v>14019933.59375</v>
      </c>
    </row>
    <row r="70" spans="1:8" ht="12" customHeight="1" x14ac:dyDescent="0.25">
      <c r="A70" s="56"/>
      <c r="B70" s="64" t="s">
        <v>82</v>
      </c>
      <c r="C70" s="50"/>
      <c r="D70" s="50"/>
      <c r="E70" s="50"/>
      <c r="F70" s="50"/>
      <c r="G70" s="65">
        <f>G69*0.05</f>
        <v>700996.6796875</v>
      </c>
    </row>
    <row r="71" spans="1:8" ht="12" customHeight="1" x14ac:dyDescent="0.25">
      <c r="A71" s="56"/>
      <c r="B71" s="66" t="s">
        <v>83</v>
      </c>
      <c r="C71" s="49"/>
      <c r="D71" s="49"/>
      <c r="E71" s="49"/>
      <c r="F71" s="49"/>
      <c r="G71" s="67">
        <f>G70+G69</f>
        <v>14720930.2734375</v>
      </c>
    </row>
    <row r="72" spans="1:8" ht="12" customHeight="1" x14ac:dyDescent="0.25">
      <c r="A72" s="56"/>
      <c r="B72" s="64" t="s">
        <v>84</v>
      </c>
      <c r="C72" s="50"/>
      <c r="D72" s="50"/>
      <c r="E72" s="50"/>
      <c r="F72" s="50"/>
      <c r="G72" s="65">
        <f>G12</f>
        <v>36000000</v>
      </c>
    </row>
    <row r="73" spans="1:8" ht="12" customHeight="1" x14ac:dyDescent="0.25">
      <c r="A73" s="56"/>
      <c r="B73" s="68" t="s">
        <v>85</v>
      </c>
      <c r="C73" s="69"/>
      <c r="D73" s="69"/>
      <c r="E73" s="69"/>
      <c r="F73" s="69"/>
      <c r="G73" s="63">
        <f>G72-G71</f>
        <v>21279069.7265625</v>
      </c>
    </row>
    <row r="74" spans="1:8" ht="12" customHeight="1" x14ac:dyDescent="0.25">
      <c r="A74" s="56"/>
      <c r="B74" s="57" t="s">
        <v>86</v>
      </c>
      <c r="C74" s="58"/>
      <c r="D74" s="58"/>
      <c r="E74" s="58"/>
      <c r="F74" s="58"/>
      <c r="G74" s="110"/>
    </row>
    <row r="75" spans="1:8" ht="12.75" customHeight="1" thickBot="1" x14ac:dyDescent="0.3">
      <c r="A75" s="56"/>
      <c r="B75" s="70"/>
      <c r="C75" s="58"/>
      <c r="D75" s="58"/>
      <c r="E75" s="58"/>
      <c r="F75" s="58"/>
      <c r="G75" s="110"/>
    </row>
    <row r="76" spans="1:8" ht="12" customHeight="1" x14ac:dyDescent="0.25">
      <c r="A76" s="56"/>
      <c r="B76" s="81" t="s">
        <v>87</v>
      </c>
      <c r="C76" s="82"/>
      <c r="D76" s="82"/>
      <c r="E76" s="82"/>
      <c r="F76" s="83"/>
      <c r="G76" s="110"/>
    </row>
    <row r="77" spans="1:8" ht="12" customHeight="1" x14ac:dyDescent="0.25">
      <c r="A77" s="56"/>
      <c r="B77" s="84" t="s">
        <v>88</v>
      </c>
      <c r="C77" s="55"/>
      <c r="D77" s="55"/>
      <c r="E77" s="55"/>
      <c r="F77" s="85"/>
      <c r="G77" s="110"/>
    </row>
    <row r="78" spans="1:8" ht="12" customHeight="1" x14ac:dyDescent="0.25">
      <c r="A78" s="56"/>
      <c r="B78" s="84" t="s">
        <v>89</v>
      </c>
      <c r="C78" s="55"/>
      <c r="D78" s="55"/>
      <c r="E78" s="55"/>
      <c r="F78" s="85"/>
      <c r="G78" s="110"/>
    </row>
    <row r="79" spans="1:8" ht="12" customHeight="1" x14ac:dyDescent="0.25">
      <c r="A79" s="56"/>
      <c r="B79" s="84" t="s">
        <v>90</v>
      </c>
      <c r="C79" s="55"/>
      <c r="D79" s="55"/>
      <c r="E79" s="55"/>
      <c r="F79" s="85"/>
      <c r="G79" s="110"/>
    </row>
    <row r="80" spans="1:8" ht="12" customHeight="1" x14ac:dyDescent="0.25">
      <c r="A80" s="56"/>
      <c r="B80" s="84" t="s">
        <v>91</v>
      </c>
      <c r="C80" s="55"/>
      <c r="D80" s="55"/>
      <c r="E80" s="55"/>
      <c r="F80" s="85"/>
      <c r="G80" s="110"/>
    </row>
    <row r="81" spans="1:7" ht="12" customHeight="1" x14ac:dyDescent="0.25">
      <c r="A81" s="56"/>
      <c r="B81" s="84" t="s">
        <v>92</v>
      </c>
      <c r="C81" s="55"/>
      <c r="D81" s="55"/>
      <c r="E81" s="55"/>
      <c r="F81" s="85"/>
      <c r="G81" s="110"/>
    </row>
    <row r="82" spans="1:7" ht="12.75" customHeight="1" thickBot="1" x14ac:dyDescent="0.3">
      <c r="A82" s="56"/>
      <c r="B82" s="86" t="s">
        <v>93</v>
      </c>
      <c r="C82" s="87"/>
      <c r="D82" s="87"/>
      <c r="E82" s="87"/>
      <c r="F82" s="88"/>
      <c r="G82" s="110"/>
    </row>
    <row r="83" spans="1:7" ht="12.75" customHeight="1" x14ac:dyDescent="0.25">
      <c r="A83" s="56"/>
      <c r="B83" s="79"/>
      <c r="C83" s="55"/>
      <c r="D83" s="55"/>
      <c r="E83" s="55"/>
      <c r="F83" s="55"/>
      <c r="G83" s="110"/>
    </row>
    <row r="84" spans="1:7" ht="15" customHeight="1" thickBot="1" x14ac:dyDescent="0.3">
      <c r="A84" s="56"/>
      <c r="B84" s="172" t="s">
        <v>94</v>
      </c>
      <c r="C84" s="173"/>
      <c r="D84" s="78"/>
      <c r="E84" s="51"/>
      <c r="F84" s="51"/>
      <c r="G84" s="110"/>
    </row>
    <row r="85" spans="1:7" ht="12" customHeight="1" x14ac:dyDescent="0.25">
      <c r="A85" s="56"/>
      <c r="B85" s="72" t="s">
        <v>78</v>
      </c>
      <c r="C85" s="130" t="s">
        <v>95</v>
      </c>
      <c r="D85" s="131" t="s">
        <v>96</v>
      </c>
      <c r="E85" s="51"/>
      <c r="F85" s="51"/>
      <c r="G85" s="110"/>
    </row>
    <row r="86" spans="1:7" ht="12" customHeight="1" x14ac:dyDescent="0.25">
      <c r="A86" s="56"/>
      <c r="B86" s="73" t="s">
        <v>97</v>
      </c>
      <c r="C86" s="52">
        <f>G36</f>
        <v>3612300</v>
      </c>
      <c r="D86" s="74">
        <f>(C86/C92)</f>
        <v>0.24538530737544809</v>
      </c>
      <c r="E86" s="51"/>
      <c r="F86" s="51"/>
      <c r="G86" s="110"/>
    </row>
    <row r="87" spans="1:7" ht="12" customHeight="1" x14ac:dyDescent="0.25">
      <c r="A87" s="56"/>
      <c r="B87" s="73" t="s">
        <v>98</v>
      </c>
      <c r="C87" s="52">
        <f>G41</f>
        <v>0</v>
      </c>
      <c r="D87" s="74">
        <f>(C87/C92)</f>
        <v>0</v>
      </c>
      <c r="E87" s="51"/>
      <c r="F87" s="51"/>
      <c r="G87" s="110"/>
    </row>
    <row r="88" spans="1:7" ht="12" customHeight="1" x14ac:dyDescent="0.25">
      <c r="A88" s="56"/>
      <c r="B88" s="73" t="s">
        <v>99</v>
      </c>
      <c r="C88" s="52">
        <f>G47</f>
        <v>1400000</v>
      </c>
      <c r="D88" s="74">
        <f>(C88/C92)</f>
        <v>9.5102685359916769E-2</v>
      </c>
      <c r="E88" s="51"/>
      <c r="F88" s="51"/>
      <c r="G88" s="110"/>
    </row>
    <row r="89" spans="1:7" ht="12" customHeight="1" x14ac:dyDescent="0.25">
      <c r="A89" s="56"/>
      <c r="B89" s="73" t="s">
        <v>60</v>
      </c>
      <c r="C89" s="52">
        <f>G61</f>
        <v>8358454.21875</v>
      </c>
      <c r="D89" s="74">
        <f>(C89/C92)</f>
        <v>0.56779388690075006</v>
      </c>
      <c r="E89" s="51"/>
      <c r="F89" s="51"/>
      <c r="G89" s="110"/>
    </row>
    <row r="90" spans="1:7" ht="12" customHeight="1" x14ac:dyDescent="0.25">
      <c r="A90" s="56"/>
      <c r="B90" s="73" t="s">
        <v>100</v>
      </c>
      <c r="C90" s="53">
        <f>G67</f>
        <v>649179.375</v>
      </c>
      <c r="D90" s="74">
        <f>(C90/C92)</f>
        <v>4.4099072744837438E-2</v>
      </c>
      <c r="E90" s="54"/>
      <c r="F90" s="54"/>
      <c r="G90" s="110"/>
    </row>
    <row r="91" spans="1:7" ht="12" customHeight="1" x14ac:dyDescent="0.25">
      <c r="A91" s="56"/>
      <c r="B91" s="73" t="s">
        <v>101</v>
      </c>
      <c r="C91" s="53">
        <f>G70</f>
        <v>700996.6796875</v>
      </c>
      <c r="D91" s="74">
        <f>(C91/C92)</f>
        <v>4.7619047619047616E-2</v>
      </c>
      <c r="E91" s="54"/>
      <c r="F91" s="54"/>
      <c r="G91" s="110"/>
    </row>
    <row r="92" spans="1:7" ht="12.75" customHeight="1" thickBot="1" x14ac:dyDescent="0.3">
      <c r="A92" s="56"/>
      <c r="B92" s="75" t="s">
        <v>102</v>
      </c>
      <c r="C92" s="76">
        <f>SUM(C86:C91)</f>
        <v>14720930.2734375</v>
      </c>
      <c r="D92" s="77">
        <f>SUM(D86:D91)</f>
        <v>1</v>
      </c>
      <c r="E92" s="54"/>
      <c r="F92" s="54"/>
      <c r="G92" s="110"/>
    </row>
    <row r="93" spans="1:7" ht="12" customHeight="1" x14ac:dyDescent="0.25">
      <c r="A93" s="56"/>
      <c r="B93" s="70"/>
      <c r="C93" s="58"/>
      <c r="D93" s="58"/>
      <c r="E93" s="58"/>
      <c r="F93" s="58"/>
      <c r="G93" s="110"/>
    </row>
    <row r="94" spans="1:7" ht="12.75" customHeight="1" thickBot="1" x14ac:dyDescent="0.3">
      <c r="A94" s="56"/>
      <c r="B94" s="71"/>
      <c r="C94" s="58"/>
      <c r="D94" s="58"/>
      <c r="E94" s="58"/>
      <c r="F94" s="58"/>
      <c r="G94" s="110"/>
    </row>
    <row r="95" spans="1:7" ht="12" customHeight="1" thickBot="1" x14ac:dyDescent="0.3">
      <c r="A95" s="56"/>
      <c r="B95" s="169" t="s">
        <v>103</v>
      </c>
      <c r="C95" s="170"/>
      <c r="D95" s="170"/>
      <c r="E95" s="171"/>
      <c r="F95" s="54"/>
      <c r="G95" s="110"/>
    </row>
    <row r="96" spans="1:7" ht="12" customHeight="1" x14ac:dyDescent="0.25">
      <c r="A96" s="56"/>
      <c r="B96" s="90" t="s">
        <v>104</v>
      </c>
      <c r="C96" s="123">
        <v>90000</v>
      </c>
      <c r="D96" s="123">
        <f>G9</f>
        <v>120000</v>
      </c>
      <c r="E96" s="123">
        <v>110000</v>
      </c>
      <c r="F96" s="89"/>
      <c r="G96" s="111"/>
    </row>
    <row r="97" spans="1:7" ht="12.75" customHeight="1" thickBot="1" x14ac:dyDescent="0.3">
      <c r="A97" s="56"/>
      <c r="B97" s="75" t="s">
        <v>105</v>
      </c>
      <c r="C97" s="76">
        <f>(G71/C96)</f>
        <v>163.56589192708333</v>
      </c>
      <c r="D97" s="76">
        <f>(G71/D96)</f>
        <v>122.6744189453125</v>
      </c>
      <c r="E97" s="91">
        <f>(G71/E96)</f>
        <v>133.82663884943182</v>
      </c>
      <c r="F97" s="89"/>
      <c r="G97" s="111"/>
    </row>
    <row r="98" spans="1:7" ht="15.6" customHeight="1" x14ac:dyDescent="0.25">
      <c r="A98" s="56"/>
      <c r="B98" s="80" t="s">
        <v>106</v>
      </c>
      <c r="C98" s="55"/>
      <c r="D98" s="55"/>
      <c r="E98" s="55"/>
      <c r="F98" s="55"/>
      <c r="G98" s="112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Rosado Río Grande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2023-03-31T17:59:57Z</dcterms:modified>
  <cp:category/>
  <cp:contentStatus/>
</cp:coreProperties>
</file>