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Linares\"/>
    </mc:Choice>
  </mc:AlternateContent>
  <bookViews>
    <workbookView xWindow="0" yWindow="0" windowWidth="28800" windowHeight="12300"/>
  </bookViews>
  <sheets>
    <sheet name="AJO CHINO" sheetId="1" r:id="rId1"/>
  </sheets>
  <calcPr calcId="162913"/>
</workbook>
</file>

<file path=xl/calcChain.xml><?xml version="1.0" encoding="utf-8"?>
<calcChain xmlns="http://schemas.openxmlformats.org/spreadsheetml/2006/main">
  <c r="D103" i="1" l="1"/>
  <c r="C98" i="1"/>
  <c r="C93" i="1" l="1"/>
  <c r="D93" i="1" s="1"/>
  <c r="G26" i="1" l="1"/>
  <c r="G24" i="1" l="1"/>
  <c r="G25" i="1"/>
  <c r="G27" i="1"/>
  <c r="G28" i="1"/>
  <c r="G23" i="1"/>
  <c r="G22" i="1"/>
  <c r="G33" i="1" l="1"/>
  <c r="G67" i="1"/>
  <c r="G66" i="1"/>
  <c r="G65" i="1"/>
  <c r="G63" i="1"/>
  <c r="G62" i="1"/>
  <c r="G60" i="1"/>
  <c r="G59" i="1"/>
  <c r="G58" i="1"/>
  <c r="G57" i="1"/>
  <c r="G55" i="1"/>
  <c r="G54" i="1"/>
  <c r="G53" i="1"/>
  <c r="G51" i="1"/>
  <c r="G50" i="1"/>
  <c r="G49" i="1"/>
  <c r="G47" i="1"/>
  <c r="G42" i="1"/>
  <c r="G41" i="1"/>
  <c r="G40" i="1"/>
  <c r="G39" i="1"/>
  <c r="G38" i="1"/>
  <c r="G21" i="1"/>
  <c r="G12" i="1"/>
  <c r="G78" i="1" s="1"/>
  <c r="C96" i="1" l="1"/>
  <c r="G29" i="1"/>
  <c r="C92" i="1" s="1"/>
  <c r="G68" i="1"/>
  <c r="C95" i="1" s="1"/>
  <c r="G43" i="1"/>
  <c r="C94" i="1" s="1"/>
  <c r="G75" i="1" l="1"/>
  <c r="G76" i="1" s="1"/>
  <c r="G77" i="1" s="1"/>
  <c r="G79" i="1" s="1"/>
  <c r="C97" i="1" l="1"/>
  <c r="C103" i="1"/>
  <c r="E103" i="1"/>
  <c r="D96" i="1" l="1"/>
  <c r="D94" i="1"/>
  <c r="D92" i="1"/>
  <c r="D95" i="1"/>
  <c r="D97" i="1"/>
  <c r="D98" i="1" l="1"/>
</calcChain>
</file>

<file path=xl/sharedStrings.xml><?xml version="1.0" encoding="utf-8"?>
<sst xmlns="http://schemas.openxmlformats.org/spreadsheetml/2006/main" count="191" uniqueCount="126">
  <si>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</si>
  <si>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</si>
  <si>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</si>
  <si>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</si>
  <si>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</si>
  <si>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</si>
  <si>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</si>
  <si>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</si>
  <si>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</si>
  <si>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</si>
  <si>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</si>
  <si>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</si>
  <si>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</si>
  <si>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</si>
  <si>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</si>
  <si>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</si>
  <si>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</si>
  <si>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</si>
  <si>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</si>
  <si>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</si>
  <si>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</si>
  <si>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</si>
  <si>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</si>
  <si>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</si>
  <si>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</si>
  <si>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</si>
  <si>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</si>
  <si>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</si>
  <si>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</si>
  <si>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</si>
  <si>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</si>
  <si>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</si>
  <si>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</si>
  <si>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</si>
  <si>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</si>
  <si>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</si>
  <si>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</si>
  <si>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</si>
  <si>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</si>
  <si>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</si>
  <si>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</si>
  <si>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</si>
  <si>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</si>
  <si>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</si>
  <si>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</si>
  <si>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</si>
  <si>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</si>
  <si>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</si>
  <si>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</si>
  <si>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</si>
  <si>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</si>
  <si>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</si>
  <si>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</si>
  <si>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</si>
  <si>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</si>
  <si>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</si>
  <si>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</si>
  <si>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</si>
  <si>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INSECTICIDAS</t>
  </si>
  <si>
    <t>MEDIO</t>
  </si>
  <si>
    <t>MARZO</t>
  </si>
  <si>
    <t>N° Jornadas/HA</t>
  </si>
  <si>
    <t>N° Jornadas/HA.</t>
  </si>
  <si>
    <t>Cantidad (Kg/l/u)/HA.</t>
  </si>
  <si>
    <t>kg</t>
  </si>
  <si>
    <t>lt</t>
  </si>
  <si>
    <t>HERBICIDAS</t>
  </si>
  <si>
    <t>NOVIEMBRE</t>
  </si>
  <si>
    <t>CHINO</t>
  </si>
  <si>
    <t>EXPORTACIÓN</t>
  </si>
  <si>
    <t>AGUA DE RIEGO</t>
  </si>
  <si>
    <t>JA</t>
  </si>
  <si>
    <t>SEMILLAS</t>
  </si>
  <si>
    <t>FERTLIZANTES</t>
  </si>
  <si>
    <t>FUNGICIDAS</t>
  </si>
  <si>
    <t>Kg</t>
  </si>
  <si>
    <t>RENDIMIENTO (kg./Há.)</t>
  </si>
  <si>
    <t>PRECIO ESPERADO ($/kg.)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</si>
  <si>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</si>
  <si>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N/A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</si>
  <si>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</si>
  <si>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 xml:space="preserve">AJO </t>
  </si>
  <si>
    <t>SELECCIÓN Y DESINFECCION DE SEMILLAS</t>
  </si>
  <si>
    <t>PLANTACION - SIEMBRA</t>
  </si>
  <si>
    <t>TAPADURA SIEMBRA</t>
  </si>
  <si>
    <t>LIMPIA MANUAL</t>
  </si>
  <si>
    <t>APLICACIÓN HERBICIDA</t>
  </si>
  <si>
    <t>RIEGOS (5)</t>
  </si>
  <si>
    <t>COSECHA-ARRANCA</t>
  </si>
  <si>
    <t>FEBRERO</t>
  </si>
  <si>
    <t>FEBRERO-MARZO</t>
  </si>
  <si>
    <t>JUNIO</t>
  </si>
  <si>
    <t>JULIO-SEPT.</t>
  </si>
  <si>
    <t>ABRIL-OCT.</t>
  </si>
  <si>
    <t>ENERO</t>
  </si>
  <si>
    <t>ARADURA</t>
  </si>
  <si>
    <t>MELGADURA</t>
  </si>
  <si>
    <t>ABRIL-NOV.</t>
  </si>
  <si>
    <t>UREA</t>
  </si>
  <si>
    <t>MEZCLA HORTALIZ.</t>
  </si>
  <si>
    <t>SALITRE POTASICO</t>
  </si>
  <si>
    <t>KENDIAL</t>
  </si>
  <si>
    <t>FOSFIMAX</t>
  </si>
  <si>
    <t>INDUCE</t>
  </si>
  <si>
    <t>ABRIL-JULIO</t>
  </si>
  <si>
    <t>ABRIL-AGOST</t>
  </si>
  <si>
    <t>AGOSTO-NOV.</t>
  </si>
  <si>
    <t>MAYO-NOV.</t>
  </si>
  <si>
    <t>APLICACIÓN FERTILIZANTES(2)</t>
  </si>
  <si>
    <t>RASTRAJES(2)</t>
  </si>
  <si>
    <t>ROTOFRESA</t>
  </si>
  <si>
    <t>APLIC. HERBICIDAS</t>
  </si>
  <si>
    <t xml:space="preserve">HA </t>
  </si>
  <si>
    <t>POLIBEN 50 O SIMILAR</t>
  </si>
  <si>
    <t>PRIORIXTRA O SIMILAR</t>
  </si>
  <si>
    <t>APACHE PLUS 535 SC O SIM.</t>
  </si>
  <si>
    <t>PENDIMETANIL O SIMILAR</t>
  </si>
  <si>
    <t>PRODIGIO 600 OSIMILAR</t>
  </si>
  <si>
    <t>RAFT 400 O SIMILAR</t>
  </si>
  <si>
    <t>CENTURION O SIMILAR</t>
  </si>
  <si>
    <t>METOMIL 90 SP O SIMILAR</t>
  </si>
  <si>
    <t>ZERO 5 EC O SIMILAR</t>
  </si>
  <si>
    <t>DEL MAULE</t>
  </si>
  <si>
    <t>MARZO/2023</t>
  </si>
  <si>
    <t>LINARES</t>
  </si>
  <si>
    <t>LINARES-COLBUN-Y BUENAS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</si>
</sst>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_-&quot;$&quot;\ * #,##0.00_-;\-&quot;$&quot;\ * #,##0.00_-;_-&quot;$&quot;\ * &quot;-&quot;??_-;_-@_-"/>
    <numFmt numFmtId="168" formatCode="#,##0.0"/>
    <numFmt numFmtId="169" formatCode="#,##0_ ;\-#,##0\ "/>
  </numFmts>
  <fonts count="26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7"/>
      <color indexed="8"/>
      <name val="Calibri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 tint="4.9989318521683403E-2"/>
      <name val="Arial Narrow"/>
      <family val="2"/>
    </font>
    <font>
      <b/>
      <sz val="9"/>
      <color indexed="9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9"/>
      <color indexed="8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1" fillId="0" borderId="1" applyFont="0" applyFill="0" applyBorder="0" applyAlignment="0" applyProtection="0"/>
    <xf numFmtId="166" fontId="11" fillId="0" borderId="1" applyFont="0" applyFill="0" applyBorder="0" applyAlignment="0" applyProtection="0"/>
  </cellStyleXfs>
  <cellXfs count="119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0" fontId="0" fillId="0" borderId="0" xfId="0" applyNumberFormat="1" applyFont="1" applyAlignment="1">
      <alignment horizontal="right"/>
    </xf>
    <xf numFmtId="49" fontId="4" fillId="2" borderId="10" xfId="0" applyNumberFormat="1" applyFont="1" applyFill="1" applyBorder="1" applyAlignment="1">
      <alignment vertical="center" wrapText="1"/>
    </xf>
    <xf numFmtId="0" fontId="8" fillId="0" borderId="10" xfId="0" applyFont="1" applyBorder="1"/>
    <xf numFmtId="0" fontId="4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3" fontId="12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3" fontId="8" fillId="0" borderId="10" xfId="8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9" fillId="0" borderId="10" xfId="0" applyFont="1" applyBorder="1"/>
    <xf numFmtId="0" fontId="8" fillId="8" borderId="10" xfId="0" applyFont="1" applyFill="1" applyBorder="1"/>
    <xf numFmtId="0" fontId="8" fillId="8" borderId="10" xfId="0" applyFont="1" applyFill="1" applyBorder="1" applyAlignment="1">
      <alignment horizontal="center"/>
    </xf>
    <xf numFmtId="3" fontId="8" fillId="8" borderId="10" xfId="0" applyNumberFormat="1" applyFont="1" applyFill="1" applyBorder="1" applyAlignment="1">
      <alignment horizontal="center"/>
    </xf>
    <xf numFmtId="0" fontId="9" fillId="8" borderId="10" xfId="0" applyFont="1" applyFill="1" applyBorder="1"/>
    <xf numFmtId="0" fontId="4" fillId="8" borderId="10" xfId="0" applyFont="1" applyFill="1" applyBorder="1" applyAlignment="1">
      <alignment wrapText="1"/>
    </xf>
    <xf numFmtId="0" fontId="4" fillId="8" borderId="10" xfId="0" applyFont="1" applyFill="1" applyBorder="1" applyAlignment="1">
      <alignment horizontal="center" wrapText="1"/>
    </xf>
    <xf numFmtId="168" fontId="8" fillId="8" borderId="10" xfId="0" applyNumberFormat="1" applyFont="1" applyFill="1" applyBorder="1" applyAlignment="1">
      <alignment horizontal="center"/>
    </xf>
    <xf numFmtId="0" fontId="8" fillId="8" borderId="10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168" fontId="8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4" fillId="0" borderId="10" xfId="0" applyFont="1" applyBorder="1" applyAlignment="1">
      <alignment horizontal="right"/>
    </xf>
    <xf numFmtId="49" fontId="4" fillId="2" borderId="10" xfId="0" applyNumberFormat="1" applyFont="1" applyFill="1" applyBorder="1" applyAlignment="1">
      <alignment horizontal="right"/>
    </xf>
    <xf numFmtId="17" fontId="8" fillId="0" borderId="10" xfId="0" applyNumberFormat="1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49" fontId="13" fillId="3" borderId="10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9" fillId="2" borderId="1" xfId="0" applyFont="1" applyFill="1" applyBorder="1" applyAlignment="1"/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5" borderId="1" xfId="0" applyFont="1" applyFill="1" applyBorder="1" applyAlignment="1"/>
    <xf numFmtId="0" fontId="16" fillId="5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justify" wrapText="1"/>
    </xf>
    <xf numFmtId="3" fontId="4" fillId="2" borderId="1" xfId="0" applyNumberFormat="1" applyFont="1" applyFill="1" applyBorder="1" applyAlignment="1"/>
    <xf numFmtId="49" fontId="13" fillId="4" borderId="10" xfId="0" applyNumberFormat="1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/>
    <xf numFmtId="164" fontId="16" fillId="2" borderId="1" xfId="0" applyNumberFormat="1" applyFont="1" applyFill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164" fontId="17" fillId="2" borderId="1" xfId="0" applyNumberFormat="1" applyFont="1" applyFill="1" applyBorder="1" applyAlignment="1">
      <alignment vertical="center"/>
    </xf>
    <xf numFmtId="0" fontId="19" fillId="0" borderId="1" xfId="0" applyNumberFormat="1" applyFont="1" applyBorder="1" applyAlignment="1"/>
    <xf numFmtId="0" fontId="6" fillId="0" borderId="1" xfId="0" applyNumberFormat="1" applyFont="1" applyBorder="1" applyAlignment="1"/>
    <xf numFmtId="49" fontId="17" fillId="2" borderId="2" xfId="0" applyNumberFormat="1" applyFont="1" applyFill="1" applyBorder="1" applyAlignment="1">
      <alignment vertical="center"/>
    </xf>
    <xf numFmtId="0" fontId="19" fillId="2" borderId="3" xfId="0" applyFont="1" applyFill="1" applyBorder="1" applyAlignment="1"/>
    <xf numFmtId="0" fontId="19" fillId="2" borderId="4" xfId="0" applyFont="1" applyFill="1" applyBorder="1" applyAlignment="1"/>
    <xf numFmtId="49" fontId="19" fillId="2" borderId="5" xfId="0" applyNumberFormat="1" applyFont="1" applyFill="1" applyBorder="1" applyAlignment="1">
      <alignment vertical="center"/>
    </xf>
    <xf numFmtId="0" fontId="19" fillId="2" borderId="6" xfId="0" applyFont="1" applyFill="1" applyBorder="1" applyAlignment="1"/>
    <xf numFmtId="49" fontId="19" fillId="2" borderId="7" xfId="0" applyNumberFormat="1" applyFont="1" applyFill="1" applyBorder="1" applyAlignment="1">
      <alignment vertical="center"/>
    </xf>
    <xf numFmtId="0" fontId="19" fillId="2" borderId="8" xfId="0" applyFont="1" applyFill="1" applyBorder="1" applyAlignment="1"/>
    <xf numFmtId="0" fontId="19" fillId="2" borderId="9" xfId="0" applyFont="1" applyFill="1" applyBorder="1" applyAlignment="1"/>
    <xf numFmtId="0" fontId="19" fillId="7" borderId="10" xfId="0" applyFont="1" applyFill="1" applyBorder="1" applyAlignment="1"/>
    <xf numFmtId="49" fontId="17" fillId="6" borderId="10" xfId="0" applyNumberFormat="1" applyFont="1" applyFill="1" applyBorder="1" applyAlignment="1">
      <alignment vertical="center"/>
    </xf>
    <xf numFmtId="49" fontId="17" fillId="6" borderId="10" xfId="0" applyNumberFormat="1" applyFont="1" applyFill="1" applyBorder="1" applyAlignment="1">
      <alignment horizontal="center" vertical="center"/>
    </xf>
    <xf numFmtId="49" fontId="19" fillId="6" borderId="10" xfId="0" applyNumberFormat="1" applyFont="1" applyFill="1" applyBorder="1" applyAlignment="1"/>
    <xf numFmtId="49" fontId="17" fillId="2" borderId="10" xfId="0" applyNumberFormat="1" applyFont="1" applyFill="1" applyBorder="1" applyAlignment="1">
      <alignment vertical="center"/>
    </xf>
    <xf numFmtId="3" fontId="17" fillId="2" borderId="10" xfId="0" applyNumberFormat="1" applyFont="1" applyFill="1" applyBorder="1" applyAlignment="1">
      <alignment vertical="center"/>
    </xf>
    <xf numFmtId="9" fontId="19" fillId="2" borderId="10" xfId="0" applyNumberFormat="1" applyFont="1" applyFill="1" applyBorder="1" applyAlignment="1"/>
    <xf numFmtId="165" fontId="17" fillId="2" borderId="10" xfId="0" applyNumberFormat="1" applyFont="1" applyFill="1" applyBorder="1" applyAlignment="1">
      <alignment vertical="center"/>
    </xf>
    <xf numFmtId="165" fontId="17" fillId="6" borderId="10" xfId="0" applyNumberFormat="1" applyFont="1" applyFill="1" applyBorder="1" applyAlignment="1">
      <alignment vertical="center"/>
    </xf>
    <xf numFmtId="9" fontId="17" fillId="6" borderId="10" xfId="0" applyNumberFormat="1" applyFont="1" applyFill="1" applyBorder="1" applyAlignment="1">
      <alignment vertical="center"/>
    </xf>
    <xf numFmtId="0" fontId="16" fillId="7" borderId="10" xfId="0" applyFont="1" applyFill="1" applyBorder="1" applyAlignment="1">
      <alignment vertical="center"/>
    </xf>
    <xf numFmtId="49" fontId="20" fillId="7" borderId="10" xfId="0" applyNumberFormat="1" applyFont="1" applyFill="1" applyBorder="1" applyAlignment="1">
      <alignment vertical="center"/>
    </xf>
    <xf numFmtId="41" fontId="17" fillId="6" borderId="10" xfId="7" applyFont="1" applyFill="1" applyBorder="1" applyAlignment="1">
      <alignment vertical="center"/>
    </xf>
    <xf numFmtId="41" fontId="17" fillId="2" borderId="10" xfId="0" applyNumberFormat="1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/>
    </xf>
    <xf numFmtId="3" fontId="13" fillId="3" borderId="10" xfId="0" applyNumberFormat="1" applyFont="1" applyFill="1" applyBorder="1" applyAlignment="1">
      <alignment vertical="center"/>
    </xf>
    <xf numFmtId="49" fontId="13" fillId="3" borderId="10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/>
    <xf numFmtId="0" fontId="5" fillId="0" borderId="0" xfId="0" applyFont="1" applyAlignment="1"/>
    <xf numFmtId="49" fontId="13" fillId="3" borderId="11" xfId="0" applyNumberFormat="1" applyFont="1" applyFill="1" applyBorder="1" applyAlignment="1">
      <alignment vertical="center"/>
    </xf>
    <xf numFmtId="0" fontId="5" fillId="0" borderId="1" xfId="0" applyNumberFormat="1" applyFont="1" applyBorder="1" applyAlignment="1"/>
    <xf numFmtId="49" fontId="13" fillId="3" borderId="11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right"/>
    </xf>
    <xf numFmtId="3" fontId="24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49" fontId="13" fillId="4" borderId="14" xfId="0" applyNumberFormat="1" applyFont="1" applyFill="1" applyBorder="1" applyAlignment="1">
      <alignment vertical="center"/>
    </xf>
    <xf numFmtId="0" fontId="13" fillId="4" borderId="15" xfId="0" applyFont="1" applyFill="1" applyBorder="1" applyAlignment="1">
      <alignment vertical="center"/>
    </xf>
    <xf numFmtId="49" fontId="13" fillId="3" borderId="17" xfId="0" applyNumberFormat="1" applyFont="1" applyFill="1" applyBorder="1" applyAlignment="1">
      <alignment vertical="center"/>
    </xf>
    <xf numFmtId="49" fontId="13" fillId="4" borderId="17" xfId="0" applyNumberFormat="1" applyFont="1" applyFill="1" applyBorder="1" applyAlignment="1">
      <alignment vertical="center"/>
    </xf>
    <xf numFmtId="49" fontId="13" fillId="4" borderId="19" xfId="0" applyNumberFormat="1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169" fontId="8" fillId="0" borderId="10" xfId="8" applyNumberFormat="1" applyFont="1" applyFill="1" applyBorder="1" applyAlignment="1" applyProtection="1">
      <alignment horizontal="center"/>
    </xf>
    <xf numFmtId="3" fontId="25" fillId="3" borderId="10" xfId="0" applyNumberFormat="1" applyFont="1" applyFill="1" applyBorder="1" applyAlignment="1">
      <alignment vertical="center"/>
    </xf>
    <xf numFmtId="41" fontId="25" fillId="3" borderId="10" xfId="7" applyFont="1" applyFill="1" applyBorder="1" applyAlignment="1">
      <alignment vertical="center"/>
    </xf>
    <xf numFmtId="164" fontId="25" fillId="4" borderId="16" xfId="0" applyNumberFormat="1" applyFont="1" applyFill="1" applyBorder="1" applyAlignment="1">
      <alignment vertical="center"/>
    </xf>
    <xf numFmtId="164" fontId="25" fillId="3" borderId="18" xfId="0" applyNumberFormat="1" applyFont="1" applyFill="1" applyBorder="1" applyAlignment="1">
      <alignment vertical="center"/>
    </xf>
    <xf numFmtId="164" fontId="25" fillId="4" borderId="18" xfId="0" applyNumberFormat="1" applyFont="1" applyFill="1" applyBorder="1" applyAlignment="1">
      <alignment vertical="center"/>
    </xf>
    <xf numFmtId="164" fontId="25" fillId="4" borderId="21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horizontal="right" wrapText="1"/>
    </xf>
    <xf numFmtId="49" fontId="20" fillId="7" borderId="1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49" fontId="13" fillId="3" borderId="10" xfId="0" applyNumberFormat="1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49" fontId="15" fillId="3" borderId="11" xfId="0" applyNumberFormat="1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wrapText="1"/>
    </xf>
    <xf numFmtId="49" fontId="4" fillId="2" borderId="13" xfId="0" applyNumberFormat="1" applyFont="1" applyFill="1" applyBorder="1" applyAlignment="1">
      <alignment horizontal="left" wrapText="1"/>
    </xf>
  </cellXfs>
  <cellStyles count="11">
    <cellStyle name="Millares" xfId="8" builtinId="3"/>
    <cellStyle name="Millares [0]" xfId="7" builtinId="6"/>
    <cellStyle name="Millares 2" xfId="2"/>
    <cellStyle name="Millares 3" xfId="4"/>
    <cellStyle name="Millares 4" xfId="6"/>
    <cellStyle name="Millares 6 2" xfId="10"/>
    <cellStyle name="Moneda 4" xfId="9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864915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33" y="188703"/>
          <a:ext cx="6308066" cy="116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07"/>
  <sheetViews>
    <sheetView showGridLines="0" tabSelected="1" zoomScale="96" zoomScaleNormal="96" workbookViewId="0">
      <selection activeCell="D16" sqref="D16"/>
    </sheetView>
  </sheetViews>
  <sheetFormatPr baseColWidth="10" defaultColWidth="10.85546875" defaultRowHeight="11.25" customHeight="1"/>
  <cols>
    <col min="1" max="1" width="9" style="2" customWidth="1"/>
    <col min="2" max="2" width="22.85546875" style="2" customWidth="1"/>
    <col min="3" max="3" width="15" style="2" customWidth="1"/>
    <col min="4" max="4" width="11" style="2" customWidth="1"/>
    <col min="5" max="5" width="21.7109375" style="2" customWidth="1"/>
    <col min="6" max="6" width="11" style="2" customWidth="1"/>
    <col min="7" max="7" width="14" style="2" customWidth="1"/>
    <col min="8" max="255" width="10.85546875" style="1" customWidth="1"/>
  </cols>
  <sheetData>
    <row r="1" spans="1:255" ht="15" customHeight="1">
      <c r="A1" s="3"/>
      <c r="B1" s="3"/>
      <c r="C1" s="3"/>
      <c r="D1" s="3"/>
      <c r="E1" s="3"/>
      <c r="F1" s="3"/>
      <c r="G1" s="3"/>
    </row>
    <row r="2" spans="1:255" ht="15" customHeight="1">
      <c r="A2" s="3"/>
      <c r="B2" s="3"/>
      <c r="C2" s="3"/>
      <c r="D2" s="3"/>
      <c r="E2" s="3"/>
      <c r="F2" s="3"/>
      <c r="G2" s="3"/>
    </row>
    <row r="3" spans="1:255" ht="15" customHeight="1">
      <c r="A3" s="3"/>
      <c r="B3" s="3"/>
      <c r="C3" s="3"/>
      <c r="D3" s="3"/>
      <c r="E3" s="3"/>
      <c r="F3" s="3"/>
      <c r="G3" s="3"/>
    </row>
    <row r="4" spans="1:255" ht="15" customHeight="1">
      <c r="A4" s="3"/>
      <c r="B4" s="3"/>
      <c r="C4" s="3"/>
      <c r="D4" s="3"/>
      <c r="E4" s="3"/>
      <c r="F4" s="3"/>
      <c r="G4" s="3"/>
    </row>
    <row r="5" spans="1:255" ht="15" customHeight="1">
      <c r="A5" s="3"/>
      <c r="B5" s="3"/>
      <c r="C5" s="3"/>
      <c r="D5" s="3"/>
      <c r="E5" s="3"/>
      <c r="F5" s="3"/>
      <c r="G5" s="3"/>
    </row>
    <row r="6" spans="1:255" ht="15" customHeight="1">
      <c r="A6" s="3"/>
      <c r="B6" s="3"/>
      <c r="C6" s="3"/>
      <c r="D6" s="3"/>
      <c r="E6" s="3"/>
      <c r="F6" s="3"/>
      <c r="G6" s="3"/>
    </row>
    <row r="7" spans="1:255" ht="15" customHeight="1">
      <c r="A7" s="3"/>
      <c r="B7" s="3"/>
      <c r="C7" s="3"/>
      <c r="D7" s="3"/>
      <c r="E7" s="3"/>
      <c r="F7" s="3"/>
      <c r="G7" s="3"/>
    </row>
    <row r="8" spans="1:255" ht="15" customHeight="1">
      <c r="A8" s="3"/>
      <c r="B8" s="3"/>
      <c r="C8" s="3"/>
      <c r="D8" s="3"/>
      <c r="E8" s="3"/>
      <c r="F8" s="3"/>
      <c r="G8" s="3"/>
    </row>
    <row r="9" spans="1:255" s="89" customFormat="1" ht="12" customHeight="1">
      <c r="A9" s="29"/>
      <c r="B9" s="35" t="s">
        <v>0</v>
      </c>
      <c r="C9" s="93" t="s">
        <v>81</v>
      </c>
      <c r="D9" s="29"/>
      <c r="E9" s="112" t="s">
        <v>76</v>
      </c>
      <c r="F9" s="112"/>
      <c r="G9" s="94">
        <v>16000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</row>
    <row r="10" spans="1:255" ht="15">
      <c r="A10" s="3"/>
      <c r="B10" s="5" t="s">
        <v>1</v>
      </c>
      <c r="C10" s="31" t="s">
        <v>68</v>
      </c>
      <c r="D10" s="30"/>
      <c r="E10" s="111" t="s">
        <v>2</v>
      </c>
      <c r="F10" s="111"/>
      <c r="G10" s="33" t="s">
        <v>60</v>
      </c>
    </row>
    <row r="11" spans="1:255" ht="14.45" customHeight="1">
      <c r="A11" s="3"/>
      <c r="B11" s="5" t="s">
        <v>3</v>
      </c>
      <c r="C11" s="31" t="s">
        <v>59</v>
      </c>
      <c r="D11" s="30"/>
      <c r="E11" s="111" t="s">
        <v>77</v>
      </c>
      <c r="F11" s="111"/>
      <c r="G11" s="9">
        <v>800</v>
      </c>
    </row>
    <row r="12" spans="1:255" ht="11.25" customHeight="1">
      <c r="A12" s="3"/>
      <c r="B12" s="5" t="s">
        <v>4</v>
      </c>
      <c r="C12" s="109" t="s">
        <v>122</v>
      </c>
      <c r="D12" s="30"/>
      <c r="E12" s="117" t="s">
        <v>5</v>
      </c>
      <c r="F12" s="118"/>
      <c r="G12" s="9">
        <f>+G9*G11</f>
        <v>12800000</v>
      </c>
    </row>
    <row r="13" spans="1:255" ht="14.25" customHeight="1">
      <c r="A13" s="3"/>
      <c r="B13" s="5" t="s">
        <v>6</v>
      </c>
      <c r="C13" s="109" t="s">
        <v>122</v>
      </c>
      <c r="D13" s="30"/>
      <c r="E13" s="111" t="s">
        <v>7</v>
      </c>
      <c r="F13" s="111"/>
      <c r="G13" s="7" t="s">
        <v>69</v>
      </c>
    </row>
    <row r="14" spans="1:255" ht="15" customHeight="1">
      <c r="A14" s="3"/>
      <c r="B14" s="5" t="s">
        <v>8</v>
      </c>
      <c r="C14" s="109" t="s">
        <v>124</v>
      </c>
      <c r="D14" s="30"/>
      <c r="E14" s="111" t="s">
        <v>9</v>
      </c>
      <c r="F14" s="111"/>
      <c r="G14" s="34" t="s">
        <v>67</v>
      </c>
    </row>
    <row r="15" spans="1:255" ht="29.25" customHeight="1">
      <c r="A15" s="3"/>
      <c r="B15" s="5" t="s">
        <v>10</v>
      </c>
      <c r="C15" s="109" t="s">
        <v>125</v>
      </c>
      <c r="D15" s="30"/>
      <c r="E15" s="113" t="s">
        <v>11</v>
      </c>
      <c r="F15" s="113"/>
      <c r="G15" s="7" t="s">
        <v>70</v>
      </c>
    </row>
    <row r="16" spans="1:255" ht="12" customHeight="1">
      <c r="A16" s="3"/>
      <c r="B16" s="50"/>
      <c r="C16" s="32" t="s">
        <v>123</v>
      </c>
      <c r="D16" s="30"/>
      <c r="E16" s="30"/>
      <c r="F16" s="30"/>
      <c r="G16" s="51"/>
    </row>
    <row r="17" spans="1:255" s="89" customFormat="1" ht="12" customHeight="1">
      <c r="A17" s="29"/>
      <c r="B17" s="114" t="s">
        <v>12</v>
      </c>
      <c r="C17" s="115"/>
      <c r="D17" s="115"/>
      <c r="E17" s="115"/>
      <c r="F17" s="115"/>
      <c r="G17" s="116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</row>
    <row r="18" spans="1:255" s="89" customFormat="1" ht="12" customHeight="1">
      <c r="A18" s="29"/>
      <c r="B18" s="29"/>
      <c r="C18" s="36"/>
      <c r="D18" s="36"/>
      <c r="E18" s="36"/>
      <c r="F18" s="29"/>
      <c r="G18" s="29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</row>
    <row r="19" spans="1:255" s="89" customFormat="1" ht="12" customHeight="1">
      <c r="A19" s="29"/>
      <c r="B19" s="53" t="s">
        <v>13</v>
      </c>
      <c r="C19" s="37"/>
      <c r="D19" s="37"/>
      <c r="E19" s="37"/>
      <c r="F19" s="37"/>
      <c r="G19" s="37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</row>
    <row r="20" spans="1:255" s="89" customFormat="1" ht="24" customHeight="1">
      <c r="A20" s="29"/>
      <c r="B20" s="54" t="s">
        <v>14</v>
      </c>
      <c r="C20" s="54" t="s">
        <v>15</v>
      </c>
      <c r="D20" s="54" t="s">
        <v>61</v>
      </c>
      <c r="E20" s="54" t="s">
        <v>17</v>
      </c>
      <c r="F20" s="54" t="s">
        <v>18</v>
      </c>
      <c r="G20" s="54" t="s">
        <v>19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</row>
    <row r="21" spans="1:255" ht="25.5">
      <c r="A21" s="3"/>
      <c r="B21" s="95" t="s">
        <v>82</v>
      </c>
      <c r="C21" s="7" t="s">
        <v>20</v>
      </c>
      <c r="D21" s="10">
        <v>4</v>
      </c>
      <c r="E21" s="11" t="s">
        <v>90</v>
      </c>
      <c r="F21" s="9">
        <v>35000</v>
      </c>
      <c r="G21" s="12">
        <f>F27*D21</f>
        <v>140000</v>
      </c>
      <c r="H21" s="4"/>
    </row>
    <row r="22" spans="1:255" ht="15">
      <c r="A22" s="3"/>
      <c r="B22" s="6" t="s">
        <v>83</v>
      </c>
      <c r="C22" s="7" t="s">
        <v>20</v>
      </c>
      <c r="D22" s="10">
        <v>2</v>
      </c>
      <c r="E22" s="11" t="s">
        <v>60</v>
      </c>
      <c r="F22" s="9">
        <v>35000</v>
      </c>
      <c r="G22" s="12">
        <f>F28*D22</f>
        <v>70000</v>
      </c>
      <c r="H22" s="4"/>
    </row>
    <row r="23" spans="1:255" ht="15">
      <c r="A23" s="3"/>
      <c r="B23" s="6" t="s">
        <v>84</v>
      </c>
      <c r="C23" s="7" t="s">
        <v>71</v>
      </c>
      <c r="D23" s="7">
        <v>2</v>
      </c>
      <c r="E23" s="7" t="s">
        <v>89</v>
      </c>
      <c r="F23" s="9">
        <v>35000</v>
      </c>
      <c r="G23" s="12">
        <f>D23*F23</f>
        <v>70000</v>
      </c>
      <c r="H23" s="4"/>
    </row>
    <row r="24" spans="1:255" ht="15">
      <c r="A24" s="3"/>
      <c r="B24" s="6" t="s">
        <v>85</v>
      </c>
      <c r="C24" s="7" t="s">
        <v>20</v>
      </c>
      <c r="D24" s="10">
        <v>6</v>
      </c>
      <c r="E24" s="11" t="s">
        <v>91</v>
      </c>
      <c r="F24" s="9">
        <v>35000</v>
      </c>
      <c r="G24" s="12">
        <f t="shared" ref="G24:G28" si="0">D24*F24</f>
        <v>210000</v>
      </c>
      <c r="H24" s="4"/>
    </row>
    <row r="25" spans="1:255" ht="15">
      <c r="A25" s="3"/>
      <c r="B25" s="6" t="s">
        <v>86</v>
      </c>
      <c r="C25" s="7" t="s">
        <v>20</v>
      </c>
      <c r="D25" s="10">
        <v>1</v>
      </c>
      <c r="E25" s="11" t="s">
        <v>92</v>
      </c>
      <c r="F25" s="9">
        <v>35000</v>
      </c>
      <c r="G25" s="12">
        <f t="shared" si="0"/>
        <v>35000</v>
      </c>
      <c r="H25" s="4"/>
    </row>
    <row r="26" spans="1:255" ht="15">
      <c r="A26" s="3"/>
      <c r="B26" s="6" t="s">
        <v>108</v>
      </c>
      <c r="C26" s="7" t="s">
        <v>20</v>
      </c>
      <c r="D26" s="10">
        <v>5</v>
      </c>
      <c r="E26" s="11" t="s">
        <v>92</v>
      </c>
      <c r="F26" s="9">
        <v>35000</v>
      </c>
      <c r="G26" s="12">
        <f t="shared" si="0"/>
        <v>175000</v>
      </c>
      <c r="H26" s="4"/>
    </row>
    <row r="27" spans="1:255" ht="15">
      <c r="A27" s="3"/>
      <c r="B27" s="6" t="s">
        <v>87</v>
      </c>
      <c r="C27" s="7" t="s">
        <v>20</v>
      </c>
      <c r="D27" s="10">
        <v>5</v>
      </c>
      <c r="E27" s="11" t="s">
        <v>93</v>
      </c>
      <c r="F27" s="9">
        <v>35000</v>
      </c>
      <c r="G27" s="12">
        <f t="shared" si="0"/>
        <v>175000</v>
      </c>
      <c r="H27" s="4"/>
    </row>
    <row r="28" spans="1:255" ht="15">
      <c r="A28" s="3"/>
      <c r="B28" s="6" t="s">
        <v>88</v>
      </c>
      <c r="C28" s="7" t="s">
        <v>20</v>
      </c>
      <c r="D28" s="10">
        <v>60</v>
      </c>
      <c r="E28" s="11" t="s">
        <v>67</v>
      </c>
      <c r="F28" s="9">
        <v>35000</v>
      </c>
      <c r="G28" s="12">
        <f t="shared" si="0"/>
        <v>2100000</v>
      </c>
      <c r="H28" s="4"/>
    </row>
    <row r="29" spans="1:255" s="89" customFormat="1" ht="12.75" customHeight="1">
      <c r="A29" s="29"/>
      <c r="B29" s="83" t="s">
        <v>21</v>
      </c>
      <c r="C29" s="84"/>
      <c r="D29" s="84"/>
      <c r="E29" s="84"/>
      <c r="F29" s="85"/>
      <c r="G29" s="103">
        <f>SUM(G21:G28)</f>
        <v>2975000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</row>
    <row r="30" spans="1:255" s="89" customFormat="1" ht="12" customHeight="1">
      <c r="A30" s="29"/>
      <c r="B30" s="29"/>
      <c r="C30" s="29"/>
      <c r="D30" s="29"/>
      <c r="E30" s="29"/>
      <c r="F30" s="38"/>
      <c r="G30" s="3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</row>
    <row r="31" spans="1:255" s="89" customFormat="1" ht="12" customHeight="1">
      <c r="A31" s="29"/>
      <c r="B31" s="53" t="s">
        <v>22</v>
      </c>
      <c r="C31" s="39"/>
      <c r="D31" s="39"/>
      <c r="E31" s="39"/>
      <c r="F31" s="37"/>
      <c r="G31" s="37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</row>
    <row r="32" spans="1:255" s="89" customFormat="1" ht="24" customHeight="1">
      <c r="A32" s="29"/>
      <c r="B32" s="87" t="s">
        <v>14</v>
      </c>
      <c r="C32" s="54" t="s">
        <v>15</v>
      </c>
      <c r="D32" s="54" t="s">
        <v>16</v>
      </c>
      <c r="E32" s="87" t="s">
        <v>17</v>
      </c>
      <c r="F32" s="54" t="s">
        <v>18</v>
      </c>
      <c r="G32" s="87" t="s">
        <v>19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</row>
    <row r="33" spans="1:255" ht="12" customHeight="1">
      <c r="A33" s="3"/>
      <c r="B33" s="6" t="s">
        <v>84</v>
      </c>
      <c r="C33" s="7" t="s">
        <v>71</v>
      </c>
      <c r="D33" s="7">
        <v>2</v>
      </c>
      <c r="E33" s="7" t="s">
        <v>94</v>
      </c>
      <c r="F33" s="9">
        <v>40000</v>
      </c>
      <c r="G33" s="9">
        <f>F33*D33</f>
        <v>80000</v>
      </c>
    </row>
    <row r="34" spans="1:255" s="89" customFormat="1" ht="12" customHeight="1">
      <c r="A34" s="29"/>
      <c r="B34" s="83" t="s">
        <v>23</v>
      </c>
      <c r="C34" s="84"/>
      <c r="D34" s="84"/>
      <c r="E34" s="84"/>
      <c r="F34" s="85"/>
      <c r="G34" s="104">
        <v>80000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</row>
    <row r="35" spans="1:255" s="89" customFormat="1" ht="12" customHeight="1">
      <c r="A35" s="29"/>
      <c r="B35" s="29"/>
      <c r="C35" s="29"/>
      <c r="D35" s="29"/>
      <c r="E35" s="29"/>
      <c r="F35" s="38"/>
      <c r="G35" s="3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</row>
    <row r="36" spans="1:255" s="89" customFormat="1" ht="12" customHeight="1">
      <c r="A36" s="29"/>
      <c r="B36" s="53" t="s">
        <v>24</v>
      </c>
      <c r="C36" s="39"/>
      <c r="D36" s="39"/>
      <c r="E36" s="39"/>
      <c r="F36" s="37"/>
      <c r="G36" s="37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</row>
    <row r="37" spans="1:255" s="89" customFormat="1" ht="24" customHeight="1">
      <c r="A37" s="29"/>
      <c r="B37" s="92" t="s">
        <v>14</v>
      </c>
      <c r="C37" s="87" t="s">
        <v>15</v>
      </c>
      <c r="D37" s="87" t="s">
        <v>62</v>
      </c>
      <c r="E37" s="87" t="s">
        <v>17</v>
      </c>
      <c r="F37" s="54" t="s">
        <v>18</v>
      </c>
      <c r="G37" s="87" t="s">
        <v>19</v>
      </c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</row>
    <row r="38" spans="1:255" ht="12.75" customHeight="1">
      <c r="A38" s="3"/>
      <c r="B38" s="55" t="s">
        <v>95</v>
      </c>
      <c r="C38" s="13" t="s">
        <v>112</v>
      </c>
      <c r="D38" s="8">
        <v>1</v>
      </c>
      <c r="E38" s="8" t="s">
        <v>94</v>
      </c>
      <c r="F38" s="14">
        <v>75000</v>
      </c>
      <c r="G38" s="9">
        <f t="shared" ref="G38:G42" si="1">F38*D38</f>
        <v>75000</v>
      </c>
    </row>
    <row r="39" spans="1:255" ht="12.75" customHeight="1">
      <c r="A39" s="3"/>
      <c r="B39" s="55" t="s">
        <v>109</v>
      </c>
      <c r="C39" s="13" t="s">
        <v>112</v>
      </c>
      <c r="D39" s="8">
        <v>2</v>
      </c>
      <c r="E39" s="8" t="s">
        <v>94</v>
      </c>
      <c r="F39" s="14">
        <v>55000</v>
      </c>
      <c r="G39" s="9">
        <f>F39*D39</f>
        <v>110000</v>
      </c>
    </row>
    <row r="40" spans="1:255" ht="12.75" customHeight="1">
      <c r="A40" s="3"/>
      <c r="B40" s="55" t="s">
        <v>110</v>
      </c>
      <c r="C40" s="13" t="s">
        <v>112</v>
      </c>
      <c r="D40" s="8">
        <v>1</v>
      </c>
      <c r="E40" s="8" t="s">
        <v>89</v>
      </c>
      <c r="F40" s="14">
        <v>50000</v>
      </c>
      <c r="G40" s="9">
        <f t="shared" si="1"/>
        <v>50000</v>
      </c>
    </row>
    <row r="41" spans="1:255" ht="12.75" customHeight="1">
      <c r="A41" s="3"/>
      <c r="B41" s="55" t="s">
        <v>96</v>
      </c>
      <c r="C41" s="13" t="s">
        <v>112</v>
      </c>
      <c r="D41" s="8">
        <v>1</v>
      </c>
      <c r="E41" s="8" t="s">
        <v>97</v>
      </c>
      <c r="F41" s="14">
        <v>25000</v>
      </c>
      <c r="G41" s="9">
        <f t="shared" si="1"/>
        <v>25000</v>
      </c>
    </row>
    <row r="42" spans="1:255" ht="12.75" customHeight="1">
      <c r="A42" s="3"/>
      <c r="B42" s="55" t="s">
        <v>111</v>
      </c>
      <c r="C42" s="13" t="s">
        <v>112</v>
      </c>
      <c r="D42" s="102">
        <v>1</v>
      </c>
      <c r="E42" s="8" t="s">
        <v>97</v>
      </c>
      <c r="F42" s="14">
        <v>25000</v>
      </c>
      <c r="G42" s="9">
        <f t="shared" si="1"/>
        <v>25000</v>
      </c>
    </row>
    <row r="43" spans="1:255" s="89" customFormat="1" ht="12.75" customHeight="1">
      <c r="A43" s="29"/>
      <c r="B43" s="90" t="s">
        <v>25</v>
      </c>
      <c r="C43" s="84"/>
      <c r="D43" s="84"/>
      <c r="E43" s="84"/>
      <c r="F43" s="85"/>
      <c r="G43" s="103">
        <f>SUM(G38:G42)</f>
        <v>285000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88"/>
      <c r="GW43" s="88"/>
      <c r="GX43" s="88"/>
      <c r="GY43" s="88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88"/>
      <c r="HK43" s="88"/>
      <c r="HL43" s="88"/>
      <c r="HM43" s="88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88"/>
      <c r="HY43" s="88"/>
      <c r="HZ43" s="88"/>
      <c r="IA43" s="88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88"/>
      <c r="IM43" s="88"/>
      <c r="IN43" s="88"/>
      <c r="IO43" s="88"/>
      <c r="IP43" s="88"/>
      <c r="IQ43" s="88"/>
      <c r="IR43" s="88"/>
      <c r="IS43" s="88"/>
      <c r="IT43" s="88"/>
      <c r="IU43" s="88"/>
    </row>
    <row r="44" spans="1:255" s="89" customFormat="1" ht="12" customHeight="1">
      <c r="A44" s="29"/>
      <c r="B44" s="29"/>
      <c r="C44" s="29"/>
      <c r="D44" s="29"/>
      <c r="E44" s="29"/>
      <c r="F44" s="38"/>
      <c r="G44" s="3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88"/>
      <c r="GW44" s="88"/>
      <c r="GX44" s="88"/>
      <c r="GY44" s="88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88"/>
      <c r="HK44" s="88"/>
      <c r="HL44" s="88"/>
      <c r="HM44" s="88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88"/>
      <c r="HY44" s="88"/>
      <c r="HZ44" s="88"/>
      <c r="IA44" s="88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88"/>
      <c r="IM44" s="88"/>
      <c r="IN44" s="88"/>
      <c r="IO44" s="88"/>
      <c r="IP44" s="88"/>
      <c r="IQ44" s="88"/>
      <c r="IR44" s="88"/>
      <c r="IS44" s="88"/>
      <c r="IT44" s="88"/>
      <c r="IU44" s="88"/>
    </row>
    <row r="45" spans="1:255" s="89" customFormat="1" ht="12" customHeight="1">
      <c r="A45" s="29"/>
      <c r="B45" s="53" t="s">
        <v>26</v>
      </c>
      <c r="C45" s="39"/>
      <c r="D45" s="39"/>
      <c r="E45" s="39"/>
      <c r="F45" s="37"/>
      <c r="G45" s="37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  <c r="GT45" s="88"/>
      <c r="GU45" s="88"/>
      <c r="GV45" s="88"/>
      <c r="GW45" s="88"/>
      <c r="GX45" s="88"/>
      <c r="GY45" s="88"/>
      <c r="GZ45" s="88"/>
      <c r="HA45" s="88"/>
      <c r="HB45" s="88"/>
      <c r="HC45" s="88"/>
      <c r="HD45" s="88"/>
      <c r="HE45" s="88"/>
      <c r="HF45" s="88"/>
      <c r="HG45" s="88"/>
      <c r="HH45" s="88"/>
      <c r="HI45" s="88"/>
      <c r="HJ45" s="88"/>
      <c r="HK45" s="88"/>
      <c r="HL45" s="88"/>
      <c r="HM45" s="88"/>
      <c r="HN45" s="88"/>
      <c r="HO45" s="88"/>
      <c r="HP45" s="88"/>
      <c r="HQ45" s="88"/>
      <c r="HR45" s="88"/>
      <c r="HS45" s="88"/>
      <c r="HT45" s="88"/>
      <c r="HU45" s="88"/>
      <c r="HV45" s="88"/>
      <c r="HW45" s="88"/>
      <c r="HX45" s="88"/>
      <c r="HY45" s="88"/>
      <c r="HZ45" s="88"/>
      <c r="IA45" s="88"/>
      <c r="IB45" s="88"/>
      <c r="IC45" s="88"/>
      <c r="ID45" s="88"/>
      <c r="IE45" s="88"/>
      <c r="IF45" s="88"/>
      <c r="IG45" s="88"/>
      <c r="IH45" s="88"/>
      <c r="II45" s="88"/>
      <c r="IJ45" s="88"/>
      <c r="IK45" s="88"/>
      <c r="IL45" s="88"/>
      <c r="IM45" s="88"/>
      <c r="IN45" s="88"/>
      <c r="IO45" s="88"/>
      <c r="IP45" s="88"/>
      <c r="IQ45" s="88"/>
      <c r="IR45" s="88"/>
      <c r="IS45" s="88"/>
      <c r="IT45" s="88"/>
      <c r="IU45" s="88"/>
    </row>
    <row r="46" spans="1:255" s="89" customFormat="1" ht="24" customHeight="1">
      <c r="A46" s="29"/>
      <c r="B46" s="54" t="s">
        <v>27</v>
      </c>
      <c r="C46" s="54" t="s">
        <v>28</v>
      </c>
      <c r="D46" s="54" t="s">
        <v>63</v>
      </c>
      <c r="E46" s="54" t="s">
        <v>17</v>
      </c>
      <c r="F46" s="54" t="s">
        <v>18</v>
      </c>
      <c r="G46" s="54" t="s">
        <v>19</v>
      </c>
      <c r="H46" s="88"/>
      <c r="I46" s="88"/>
      <c r="J46" s="88"/>
      <c r="K46" s="91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  <c r="GT46" s="88"/>
      <c r="GU46" s="88"/>
      <c r="GV46" s="88"/>
      <c r="GW46" s="88"/>
      <c r="GX46" s="88"/>
      <c r="GY46" s="88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88"/>
      <c r="HK46" s="88"/>
      <c r="HL46" s="88"/>
      <c r="HM46" s="88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88"/>
      <c r="HY46" s="88"/>
      <c r="HZ46" s="88"/>
      <c r="IA46" s="88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88"/>
      <c r="IM46" s="88"/>
      <c r="IN46" s="88"/>
      <c r="IO46" s="88"/>
      <c r="IP46" s="88"/>
      <c r="IQ46" s="88"/>
      <c r="IR46" s="88"/>
      <c r="IS46" s="88"/>
      <c r="IT46" s="88"/>
      <c r="IU46" s="88"/>
    </row>
    <row r="47" spans="1:255" ht="12.75" customHeight="1">
      <c r="A47" s="3"/>
      <c r="B47" s="17" t="s">
        <v>72</v>
      </c>
      <c r="C47" s="8" t="s">
        <v>64</v>
      </c>
      <c r="D47" s="9">
        <v>1400</v>
      </c>
      <c r="E47" s="8" t="s">
        <v>60</v>
      </c>
      <c r="F47" s="9">
        <v>1200</v>
      </c>
      <c r="G47" s="9">
        <f t="shared" ref="G47:G66" si="2">+D47*F47</f>
        <v>1680000</v>
      </c>
      <c r="K47" s="2"/>
    </row>
    <row r="48" spans="1:255" ht="12.75" customHeight="1">
      <c r="A48" s="3"/>
      <c r="B48" s="17" t="s">
        <v>73</v>
      </c>
      <c r="C48" s="15"/>
      <c r="D48" s="15"/>
      <c r="E48" s="15"/>
      <c r="F48" s="15"/>
      <c r="G48" s="16"/>
      <c r="K48" s="2"/>
    </row>
    <row r="49" spans="1:11" ht="12.75" customHeight="1">
      <c r="A49" s="3"/>
      <c r="B49" s="18" t="s">
        <v>98</v>
      </c>
      <c r="C49" s="19" t="s">
        <v>64</v>
      </c>
      <c r="D49" s="20">
        <v>300</v>
      </c>
      <c r="E49" s="19" t="s">
        <v>104</v>
      </c>
      <c r="F49" s="20">
        <v>1000</v>
      </c>
      <c r="G49" s="20">
        <f t="shared" si="2"/>
        <v>300000</v>
      </c>
      <c r="K49" s="2"/>
    </row>
    <row r="50" spans="1:11" ht="12.75" customHeight="1">
      <c r="A50" s="3"/>
      <c r="B50" s="18" t="s">
        <v>99</v>
      </c>
      <c r="C50" s="19" t="s">
        <v>64</v>
      </c>
      <c r="D50" s="20">
        <v>500</v>
      </c>
      <c r="E50" s="19" t="s">
        <v>104</v>
      </c>
      <c r="F50" s="20">
        <v>1140</v>
      </c>
      <c r="G50" s="20">
        <f t="shared" si="2"/>
        <v>570000</v>
      </c>
      <c r="K50" s="2"/>
    </row>
    <row r="51" spans="1:11" ht="12.75" customHeight="1">
      <c r="A51" s="3"/>
      <c r="B51" s="18" t="s">
        <v>100</v>
      </c>
      <c r="C51" s="19" t="s">
        <v>64</v>
      </c>
      <c r="D51" s="20">
        <v>200</v>
      </c>
      <c r="E51" s="19" t="s">
        <v>104</v>
      </c>
      <c r="F51" s="20">
        <v>1780</v>
      </c>
      <c r="G51" s="20">
        <f t="shared" si="2"/>
        <v>356000</v>
      </c>
      <c r="K51" s="2"/>
    </row>
    <row r="52" spans="1:11" ht="12.75" customHeight="1">
      <c r="A52" s="3"/>
      <c r="B52" s="21" t="s">
        <v>74</v>
      </c>
      <c r="C52" s="22"/>
      <c r="D52" s="22"/>
      <c r="E52" s="22"/>
      <c r="F52" s="22"/>
      <c r="G52" s="23"/>
      <c r="K52" s="2"/>
    </row>
    <row r="53" spans="1:11" ht="12.75" customHeight="1">
      <c r="A53" s="3"/>
      <c r="B53" s="18" t="s">
        <v>113</v>
      </c>
      <c r="C53" s="23" t="s">
        <v>75</v>
      </c>
      <c r="D53" s="23">
        <v>1.5</v>
      </c>
      <c r="E53" s="23" t="s">
        <v>105</v>
      </c>
      <c r="F53" s="20">
        <v>21900</v>
      </c>
      <c r="G53" s="23">
        <f>+F53*D53</f>
        <v>32850</v>
      </c>
      <c r="K53" s="2"/>
    </row>
    <row r="54" spans="1:11" ht="12.75" customHeight="1">
      <c r="A54" s="3"/>
      <c r="B54" s="18" t="s">
        <v>114</v>
      </c>
      <c r="C54" s="23" t="s">
        <v>65</v>
      </c>
      <c r="D54" s="23">
        <v>1.5</v>
      </c>
      <c r="E54" s="23" t="s">
        <v>105</v>
      </c>
      <c r="F54" s="20">
        <v>72000</v>
      </c>
      <c r="G54" s="23">
        <f>+F54*D54</f>
        <v>108000</v>
      </c>
      <c r="K54" s="2"/>
    </row>
    <row r="55" spans="1:11" ht="12.75" customHeight="1">
      <c r="A55" s="3"/>
      <c r="B55" s="18" t="s">
        <v>115</v>
      </c>
      <c r="C55" s="19" t="s">
        <v>65</v>
      </c>
      <c r="D55" s="24">
        <v>1</v>
      </c>
      <c r="E55" s="23" t="s">
        <v>105</v>
      </c>
      <c r="F55" s="20">
        <v>95000</v>
      </c>
      <c r="G55" s="20">
        <f>+D55*F55</f>
        <v>95000</v>
      </c>
      <c r="K55" s="2"/>
    </row>
    <row r="56" spans="1:11" ht="12.75" customHeight="1">
      <c r="A56" s="3"/>
      <c r="B56" s="21" t="s">
        <v>66</v>
      </c>
      <c r="C56" s="22"/>
      <c r="D56" s="22"/>
      <c r="E56" s="22"/>
      <c r="F56" s="22"/>
      <c r="G56" s="23"/>
      <c r="K56" s="2"/>
    </row>
    <row r="57" spans="1:11" ht="12.75" customHeight="1">
      <c r="A57" s="3"/>
      <c r="B57" s="18" t="s">
        <v>116</v>
      </c>
      <c r="C57" s="19" t="s">
        <v>65</v>
      </c>
      <c r="D57" s="20">
        <v>4</v>
      </c>
      <c r="E57" s="19" t="s">
        <v>97</v>
      </c>
      <c r="F57" s="20">
        <v>18000</v>
      </c>
      <c r="G57" s="20">
        <f t="shared" si="2"/>
        <v>72000</v>
      </c>
      <c r="K57" s="2"/>
    </row>
    <row r="58" spans="1:11" ht="12.75" customHeight="1">
      <c r="A58" s="3"/>
      <c r="B58" s="18" t="s">
        <v>117</v>
      </c>
      <c r="C58" s="19" t="s">
        <v>65</v>
      </c>
      <c r="D58" s="24">
        <v>1.5</v>
      </c>
      <c r="E58" s="19" t="s">
        <v>97</v>
      </c>
      <c r="F58" s="20">
        <v>48000</v>
      </c>
      <c r="G58" s="20">
        <f t="shared" si="2"/>
        <v>72000</v>
      </c>
      <c r="K58" s="2"/>
    </row>
    <row r="59" spans="1:11" ht="12.75" customHeight="1">
      <c r="A59" s="3"/>
      <c r="B59" s="18" t="s">
        <v>118</v>
      </c>
      <c r="C59" s="19" t="s">
        <v>65</v>
      </c>
      <c r="D59" s="24">
        <v>1.5</v>
      </c>
      <c r="E59" s="19" t="s">
        <v>97</v>
      </c>
      <c r="F59" s="20">
        <v>43200</v>
      </c>
      <c r="G59" s="20">
        <f t="shared" si="2"/>
        <v>64800</v>
      </c>
      <c r="K59" s="2"/>
    </row>
    <row r="60" spans="1:11" ht="12.75" customHeight="1">
      <c r="A60" s="3"/>
      <c r="B60" s="18" t="s">
        <v>119</v>
      </c>
      <c r="C60" s="19" t="s">
        <v>65</v>
      </c>
      <c r="D60" s="24">
        <v>1</v>
      </c>
      <c r="E60" s="19" t="s">
        <v>97</v>
      </c>
      <c r="F60" s="20">
        <v>53500</v>
      </c>
      <c r="G60" s="20">
        <f t="shared" si="2"/>
        <v>53500</v>
      </c>
      <c r="K60" s="2"/>
    </row>
    <row r="61" spans="1:11" ht="12.75" customHeight="1">
      <c r="A61" s="3"/>
      <c r="B61" s="21" t="s">
        <v>58</v>
      </c>
      <c r="C61" s="22"/>
      <c r="D61" s="22"/>
      <c r="E61" s="22"/>
      <c r="F61" s="22"/>
      <c r="G61" s="23"/>
      <c r="K61" s="2"/>
    </row>
    <row r="62" spans="1:11" ht="12.75" customHeight="1">
      <c r="A62" s="3"/>
      <c r="B62" s="18" t="s">
        <v>120</v>
      </c>
      <c r="C62" s="19" t="s">
        <v>64</v>
      </c>
      <c r="D62" s="24">
        <v>1</v>
      </c>
      <c r="E62" s="19" t="s">
        <v>106</v>
      </c>
      <c r="F62" s="20">
        <v>18000</v>
      </c>
      <c r="G62" s="20">
        <f t="shared" si="2"/>
        <v>18000</v>
      </c>
      <c r="K62" s="2"/>
    </row>
    <row r="63" spans="1:11" ht="12.75" customHeight="1">
      <c r="A63" s="3"/>
      <c r="B63" s="18" t="s">
        <v>121</v>
      </c>
      <c r="C63" s="19" t="s">
        <v>65</v>
      </c>
      <c r="D63" s="24">
        <v>1</v>
      </c>
      <c r="E63" s="19" t="s">
        <v>106</v>
      </c>
      <c r="F63" s="20">
        <v>56000</v>
      </c>
      <c r="G63" s="20">
        <f t="shared" si="2"/>
        <v>56000</v>
      </c>
      <c r="K63" s="2"/>
    </row>
    <row r="64" spans="1:11" ht="12.75" customHeight="1">
      <c r="A64" s="3"/>
      <c r="B64" s="21" t="s">
        <v>31</v>
      </c>
      <c r="C64" s="22"/>
      <c r="D64" s="22"/>
      <c r="E64" s="22"/>
      <c r="F64" s="22"/>
      <c r="G64" s="23"/>
      <c r="K64" s="2"/>
    </row>
    <row r="65" spans="1:255" ht="12.75" customHeight="1">
      <c r="A65" s="3"/>
      <c r="B65" s="25" t="s">
        <v>101</v>
      </c>
      <c r="C65" s="19" t="s">
        <v>65</v>
      </c>
      <c r="D65" s="24">
        <v>10</v>
      </c>
      <c r="E65" s="19" t="s">
        <v>107</v>
      </c>
      <c r="F65" s="20">
        <v>18000</v>
      </c>
      <c r="G65" s="20">
        <f t="shared" si="2"/>
        <v>180000</v>
      </c>
      <c r="K65" s="2"/>
    </row>
    <row r="66" spans="1:255" ht="12.75" customHeight="1">
      <c r="A66" s="3"/>
      <c r="B66" s="18" t="s">
        <v>102</v>
      </c>
      <c r="C66" s="19" t="s">
        <v>65</v>
      </c>
      <c r="D66" s="24">
        <v>8</v>
      </c>
      <c r="E66" s="19" t="s">
        <v>107</v>
      </c>
      <c r="F66" s="20">
        <v>11000</v>
      </c>
      <c r="G66" s="20">
        <f t="shared" si="2"/>
        <v>88000</v>
      </c>
      <c r="K66" s="2"/>
    </row>
    <row r="67" spans="1:255" ht="12.75" customHeight="1">
      <c r="A67" s="3"/>
      <c r="B67" s="18" t="s">
        <v>103</v>
      </c>
      <c r="C67" s="19" t="s">
        <v>65</v>
      </c>
      <c r="D67" s="24">
        <v>3</v>
      </c>
      <c r="E67" s="19" t="s">
        <v>107</v>
      </c>
      <c r="F67" s="20">
        <v>10000</v>
      </c>
      <c r="G67" s="20">
        <f>+F67*D67</f>
        <v>30000</v>
      </c>
      <c r="K67" s="2"/>
    </row>
    <row r="68" spans="1:255" s="89" customFormat="1" ht="13.5" customHeight="1">
      <c r="A68" s="29"/>
      <c r="B68" s="83" t="s">
        <v>30</v>
      </c>
      <c r="C68" s="84"/>
      <c r="D68" s="84"/>
      <c r="E68" s="84"/>
      <c r="F68" s="85"/>
      <c r="G68" s="103">
        <f>SUM(G47:G67)</f>
        <v>3776150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8"/>
      <c r="FX68" s="88"/>
      <c r="FY68" s="88"/>
      <c r="FZ68" s="88"/>
      <c r="GA68" s="88"/>
      <c r="GB68" s="88"/>
      <c r="GC68" s="88"/>
      <c r="GD68" s="88"/>
      <c r="GE68" s="88"/>
      <c r="GF68" s="88"/>
      <c r="GG68" s="88"/>
      <c r="GH68" s="88"/>
      <c r="GI68" s="88"/>
      <c r="GJ68" s="88"/>
      <c r="GK68" s="88"/>
      <c r="GL68" s="88"/>
      <c r="GM68" s="88"/>
      <c r="GN68" s="88"/>
      <c r="GO68" s="88"/>
      <c r="GP68" s="88"/>
      <c r="GQ68" s="88"/>
      <c r="GR68" s="88"/>
      <c r="GS68" s="88"/>
      <c r="GT68" s="88"/>
      <c r="GU68" s="88"/>
      <c r="GV68" s="88"/>
      <c r="GW68" s="88"/>
      <c r="GX68" s="88"/>
      <c r="GY68" s="88"/>
      <c r="GZ68" s="88"/>
      <c r="HA68" s="88"/>
      <c r="HB68" s="88"/>
      <c r="HC68" s="88"/>
      <c r="HD68" s="88"/>
      <c r="HE68" s="88"/>
      <c r="HF68" s="88"/>
      <c r="HG68" s="88"/>
      <c r="HH68" s="88"/>
      <c r="HI68" s="88"/>
      <c r="HJ68" s="88"/>
      <c r="HK68" s="88"/>
      <c r="HL68" s="88"/>
      <c r="HM68" s="88"/>
      <c r="HN68" s="88"/>
      <c r="HO68" s="88"/>
      <c r="HP68" s="88"/>
      <c r="HQ68" s="88"/>
      <c r="HR68" s="88"/>
      <c r="HS68" s="88"/>
      <c r="HT68" s="88"/>
      <c r="HU68" s="88"/>
      <c r="HV68" s="88"/>
      <c r="HW68" s="88"/>
      <c r="HX68" s="88"/>
      <c r="HY68" s="88"/>
      <c r="HZ68" s="88"/>
      <c r="IA68" s="88"/>
      <c r="IB68" s="88"/>
      <c r="IC68" s="88"/>
      <c r="ID68" s="88"/>
      <c r="IE68" s="88"/>
      <c r="IF68" s="88"/>
      <c r="IG68" s="88"/>
      <c r="IH68" s="88"/>
      <c r="II68" s="88"/>
      <c r="IJ68" s="88"/>
      <c r="IK68" s="88"/>
      <c r="IL68" s="88"/>
      <c r="IM68" s="88"/>
      <c r="IN68" s="88"/>
      <c r="IO68" s="88"/>
      <c r="IP68" s="88"/>
      <c r="IQ68" s="88"/>
      <c r="IR68" s="88"/>
      <c r="IS68" s="88"/>
      <c r="IT68" s="88"/>
      <c r="IU68" s="88"/>
    </row>
    <row r="69" spans="1:255" s="89" customFormat="1" ht="12" customHeight="1">
      <c r="A69" s="29"/>
      <c r="B69" s="29"/>
      <c r="C69" s="29"/>
      <c r="D69" s="29"/>
      <c r="E69" s="40"/>
      <c r="F69" s="38"/>
      <c r="G69" s="3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8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88"/>
      <c r="GI69" s="88"/>
      <c r="GJ69" s="88"/>
      <c r="GK69" s="88"/>
      <c r="GL69" s="88"/>
      <c r="GM69" s="88"/>
      <c r="GN69" s="88"/>
      <c r="GO69" s="88"/>
      <c r="GP69" s="88"/>
      <c r="GQ69" s="88"/>
      <c r="GR69" s="88"/>
      <c r="GS69" s="88"/>
      <c r="GT69" s="88"/>
      <c r="GU69" s="88"/>
      <c r="GV69" s="88"/>
      <c r="GW69" s="88"/>
      <c r="GX69" s="88"/>
      <c r="GY69" s="88"/>
      <c r="GZ69" s="88"/>
      <c r="HA69" s="88"/>
      <c r="HB69" s="88"/>
      <c r="HC69" s="88"/>
      <c r="HD69" s="88"/>
      <c r="HE69" s="88"/>
      <c r="HF69" s="88"/>
      <c r="HG69" s="88"/>
      <c r="HH69" s="88"/>
      <c r="HI69" s="88"/>
      <c r="HJ69" s="88"/>
      <c r="HK69" s="88"/>
      <c r="HL69" s="88"/>
      <c r="HM69" s="88"/>
      <c r="HN69" s="88"/>
      <c r="HO69" s="88"/>
      <c r="HP69" s="88"/>
      <c r="HQ69" s="88"/>
      <c r="HR69" s="88"/>
      <c r="HS69" s="88"/>
      <c r="HT69" s="88"/>
      <c r="HU69" s="88"/>
      <c r="HV69" s="88"/>
      <c r="HW69" s="88"/>
      <c r="HX69" s="88"/>
      <c r="HY69" s="88"/>
      <c r="HZ69" s="88"/>
      <c r="IA69" s="88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88"/>
      <c r="IM69" s="88"/>
      <c r="IN69" s="88"/>
      <c r="IO69" s="88"/>
      <c r="IP69" s="88"/>
      <c r="IQ69" s="88"/>
      <c r="IR69" s="88"/>
      <c r="IS69" s="88"/>
      <c r="IT69" s="88"/>
      <c r="IU69" s="88"/>
    </row>
    <row r="70" spans="1:255" s="89" customFormat="1" ht="12" customHeight="1">
      <c r="A70" s="29"/>
      <c r="B70" s="53" t="s">
        <v>31</v>
      </c>
      <c r="C70" s="39"/>
      <c r="D70" s="39"/>
      <c r="E70" s="39"/>
      <c r="F70" s="37"/>
      <c r="G70" s="37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  <c r="EM70" s="88"/>
      <c r="EN70" s="88"/>
      <c r="EO70" s="88"/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  <c r="FE70" s="88"/>
      <c r="FF70" s="88"/>
      <c r="FG70" s="88"/>
      <c r="FH70" s="88"/>
      <c r="FI70" s="88"/>
      <c r="FJ70" s="88"/>
      <c r="FK70" s="88"/>
      <c r="FL70" s="88"/>
      <c r="FM70" s="88"/>
      <c r="FN70" s="88"/>
      <c r="FO70" s="88"/>
      <c r="FP70" s="88"/>
      <c r="FQ70" s="88"/>
      <c r="FR70" s="88"/>
      <c r="FS70" s="88"/>
      <c r="FT70" s="88"/>
      <c r="FU70" s="88"/>
      <c r="FV70" s="88"/>
      <c r="FW70" s="88"/>
      <c r="FX70" s="88"/>
      <c r="FY70" s="88"/>
      <c r="FZ70" s="88"/>
      <c r="GA70" s="88"/>
      <c r="GB70" s="88"/>
      <c r="GC70" s="88"/>
      <c r="GD70" s="88"/>
      <c r="GE70" s="88"/>
      <c r="GF70" s="88"/>
      <c r="GG70" s="88"/>
      <c r="GH70" s="88"/>
      <c r="GI70" s="88"/>
      <c r="GJ70" s="88"/>
      <c r="GK70" s="88"/>
      <c r="GL70" s="88"/>
      <c r="GM70" s="88"/>
      <c r="GN70" s="88"/>
      <c r="GO70" s="88"/>
      <c r="GP70" s="88"/>
      <c r="GQ70" s="88"/>
      <c r="GR70" s="88"/>
      <c r="GS70" s="88"/>
      <c r="GT70" s="88"/>
      <c r="GU70" s="88"/>
      <c r="GV70" s="88"/>
      <c r="GW70" s="88"/>
      <c r="GX70" s="88"/>
      <c r="GY70" s="88"/>
      <c r="GZ70" s="88"/>
      <c r="HA70" s="88"/>
      <c r="HB70" s="88"/>
      <c r="HC70" s="88"/>
      <c r="HD70" s="88"/>
      <c r="HE70" s="88"/>
      <c r="HF70" s="88"/>
      <c r="HG70" s="88"/>
      <c r="HH70" s="88"/>
      <c r="HI70" s="88"/>
      <c r="HJ70" s="88"/>
      <c r="HK70" s="88"/>
      <c r="HL70" s="88"/>
      <c r="HM70" s="88"/>
      <c r="HN70" s="88"/>
      <c r="HO70" s="88"/>
      <c r="HP70" s="88"/>
      <c r="HQ70" s="88"/>
      <c r="HR70" s="88"/>
      <c r="HS70" s="88"/>
      <c r="HT70" s="88"/>
      <c r="HU70" s="88"/>
      <c r="HV70" s="88"/>
      <c r="HW70" s="88"/>
      <c r="HX70" s="88"/>
      <c r="HY70" s="88"/>
      <c r="HZ70" s="88"/>
      <c r="IA70" s="88"/>
      <c r="IB70" s="88"/>
      <c r="IC70" s="88"/>
      <c r="ID70" s="88"/>
      <c r="IE70" s="88"/>
      <c r="IF70" s="88"/>
      <c r="IG70" s="88"/>
      <c r="IH70" s="88"/>
      <c r="II70" s="88"/>
      <c r="IJ70" s="88"/>
      <c r="IK70" s="88"/>
      <c r="IL70" s="88"/>
      <c r="IM70" s="88"/>
      <c r="IN70" s="88"/>
      <c r="IO70" s="88"/>
      <c r="IP70" s="88"/>
      <c r="IQ70" s="88"/>
      <c r="IR70" s="88"/>
      <c r="IS70" s="88"/>
      <c r="IT70" s="88"/>
      <c r="IU70" s="88"/>
    </row>
    <row r="71" spans="1:255" s="89" customFormat="1" ht="24" customHeight="1">
      <c r="A71" s="29"/>
      <c r="B71" s="87" t="s">
        <v>32</v>
      </c>
      <c r="C71" s="54" t="s">
        <v>28</v>
      </c>
      <c r="D71" s="54" t="s">
        <v>29</v>
      </c>
      <c r="E71" s="87" t="s">
        <v>17</v>
      </c>
      <c r="F71" s="54" t="s">
        <v>18</v>
      </c>
      <c r="G71" s="87" t="s">
        <v>19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8"/>
      <c r="FF71" s="88"/>
      <c r="FG71" s="88"/>
      <c r="FH71" s="88"/>
      <c r="FI71" s="88"/>
      <c r="FJ71" s="88"/>
      <c r="FK71" s="88"/>
      <c r="FL71" s="88"/>
      <c r="FM71" s="88"/>
      <c r="FN71" s="88"/>
      <c r="FO71" s="88"/>
      <c r="FP71" s="88"/>
      <c r="FQ71" s="88"/>
      <c r="FR71" s="88"/>
      <c r="FS71" s="88"/>
      <c r="FT71" s="88"/>
      <c r="FU71" s="88"/>
      <c r="FV71" s="88"/>
      <c r="FW71" s="88"/>
      <c r="FX71" s="88"/>
      <c r="FY71" s="88"/>
      <c r="FZ71" s="88"/>
      <c r="GA71" s="88"/>
      <c r="GB71" s="88"/>
      <c r="GC71" s="88"/>
      <c r="GD71" s="88"/>
      <c r="GE71" s="88"/>
      <c r="GF71" s="88"/>
      <c r="GG71" s="88"/>
      <c r="GH71" s="88"/>
      <c r="GI71" s="88"/>
      <c r="GJ71" s="88"/>
      <c r="GK71" s="88"/>
      <c r="GL71" s="88"/>
      <c r="GM71" s="88"/>
      <c r="GN71" s="88"/>
      <c r="GO71" s="88"/>
      <c r="GP71" s="88"/>
      <c r="GQ71" s="88"/>
      <c r="GR71" s="88"/>
      <c r="GS71" s="88"/>
      <c r="GT71" s="88"/>
      <c r="GU71" s="88"/>
      <c r="GV71" s="88"/>
      <c r="GW71" s="88"/>
      <c r="GX71" s="88"/>
      <c r="GY71" s="88"/>
      <c r="GZ71" s="88"/>
      <c r="HA71" s="88"/>
      <c r="HB71" s="88"/>
      <c r="HC71" s="88"/>
      <c r="HD71" s="88"/>
      <c r="HE71" s="88"/>
      <c r="HF71" s="88"/>
      <c r="HG71" s="88"/>
      <c r="HH71" s="88"/>
      <c r="HI71" s="88"/>
      <c r="HJ71" s="88"/>
      <c r="HK71" s="88"/>
      <c r="HL71" s="88"/>
      <c r="HM71" s="88"/>
      <c r="HN71" s="88"/>
      <c r="HO71" s="88"/>
      <c r="HP71" s="88"/>
      <c r="HQ71" s="88"/>
      <c r="HR71" s="88"/>
      <c r="HS71" s="88"/>
      <c r="HT71" s="88"/>
      <c r="HU71" s="88"/>
      <c r="HV71" s="88"/>
      <c r="HW71" s="88"/>
      <c r="HX71" s="88"/>
      <c r="HY71" s="88"/>
      <c r="HZ71" s="88"/>
      <c r="IA71" s="88"/>
      <c r="IB71" s="88"/>
      <c r="IC71" s="88"/>
      <c r="ID71" s="88"/>
      <c r="IE71" s="88"/>
      <c r="IF71" s="88"/>
      <c r="IG71" s="88"/>
      <c r="IH71" s="88"/>
      <c r="II71" s="88"/>
      <c r="IJ71" s="88"/>
      <c r="IK71" s="88"/>
      <c r="IL71" s="88"/>
      <c r="IM71" s="88"/>
      <c r="IN71" s="88"/>
      <c r="IO71" s="88"/>
      <c r="IP71" s="88"/>
      <c r="IQ71" s="88"/>
      <c r="IR71" s="88"/>
      <c r="IS71" s="88"/>
      <c r="IT71" s="88"/>
      <c r="IU71" s="88"/>
    </row>
    <row r="72" spans="1:255" ht="12.75" customHeight="1">
      <c r="A72" s="3"/>
      <c r="B72" s="26" t="s">
        <v>79</v>
      </c>
      <c r="C72" s="8"/>
      <c r="D72" s="27"/>
      <c r="E72" s="8"/>
      <c r="F72" s="9"/>
      <c r="G72" s="28"/>
    </row>
    <row r="73" spans="1:255" s="89" customFormat="1" ht="13.5" customHeight="1">
      <c r="A73" s="29"/>
      <c r="B73" s="83" t="s">
        <v>33</v>
      </c>
      <c r="C73" s="84"/>
      <c r="D73" s="84"/>
      <c r="E73" s="84"/>
      <c r="F73" s="85"/>
      <c r="G73" s="86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X73" s="88"/>
      <c r="FY73" s="88"/>
      <c r="FZ73" s="88"/>
      <c r="GA73" s="88"/>
      <c r="GB73" s="88"/>
      <c r="GC73" s="88"/>
      <c r="GD73" s="88"/>
      <c r="GE73" s="88"/>
      <c r="GF73" s="88"/>
      <c r="GG73" s="88"/>
      <c r="GH73" s="88"/>
      <c r="GI73" s="88"/>
      <c r="GJ73" s="88"/>
      <c r="GK73" s="88"/>
      <c r="GL73" s="88"/>
      <c r="GM73" s="88"/>
      <c r="GN73" s="88"/>
      <c r="GO73" s="88"/>
      <c r="GP73" s="88"/>
      <c r="GQ73" s="88"/>
      <c r="GR73" s="88"/>
      <c r="GS73" s="88"/>
      <c r="GT73" s="88"/>
      <c r="GU73" s="88"/>
      <c r="GV73" s="88"/>
      <c r="GW73" s="88"/>
      <c r="GX73" s="88"/>
      <c r="GY73" s="88"/>
      <c r="GZ73" s="88"/>
      <c r="HA73" s="88"/>
      <c r="HB73" s="88"/>
      <c r="HC73" s="88"/>
      <c r="HD73" s="88"/>
      <c r="HE73" s="88"/>
      <c r="HF73" s="88"/>
      <c r="HG73" s="88"/>
      <c r="HH73" s="88"/>
      <c r="HI73" s="88"/>
      <c r="HJ73" s="88"/>
      <c r="HK73" s="88"/>
      <c r="HL73" s="88"/>
      <c r="HM73" s="88"/>
      <c r="HN73" s="88"/>
      <c r="HO73" s="88"/>
      <c r="HP73" s="88"/>
      <c r="HQ73" s="88"/>
      <c r="HR73" s="88"/>
      <c r="HS73" s="88"/>
      <c r="HT73" s="88"/>
      <c r="HU73" s="88"/>
      <c r="HV73" s="88"/>
      <c r="HW73" s="88"/>
      <c r="HX73" s="88"/>
      <c r="HY73" s="88"/>
      <c r="HZ73" s="88"/>
      <c r="IA73" s="88"/>
      <c r="IB73" s="88"/>
      <c r="IC73" s="88"/>
      <c r="ID73" s="88"/>
      <c r="IE73" s="88"/>
      <c r="IF73" s="88"/>
      <c r="IG73" s="88"/>
      <c r="IH73" s="88"/>
      <c r="II73" s="88"/>
      <c r="IJ73" s="88"/>
      <c r="IK73" s="88"/>
      <c r="IL73" s="88"/>
      <c r="IM73" s="88"/>
      <c r="IN73" s="88"/>
      <c r="IO73" s="88"/>
      <c r="IP73" s="88"/>
      <c r="IQ73" s="88"/>
      <c r="IR73" s="88"/>
      <c r="IS73" s="88"/>
      <c r="IT73" s="88"/>
      <c r="IU73" s="88"/>
    </row>
    <row r="74" spans="1:255" ht="12" customHeight="1">
      <c r="A74" s="3"/>
      <c r="B74" s="30"/>
      <c r="C74" s="30"/>
      <c r="D74" s="30"/>
      <c r="E74" s="30"/>
      <c r="F74" s="52"/>
      <c r="G74" s="52"/>
    </row>
    <row r="75" spans="1:255" ht="12" customHeight="1">
      <c r="A75" s="3"/>
      <c r="B75" s="96" t="s">
        <v>34</v>
      </c>
      <c r="C75" s="97"/>
      <c r="D75" s="97"/>
      <c r="E75" s="97"/>
      <c r="F75" s="97"/>
      <c r="G75" s="105">
        <f>G29+G43+G68+G73</f>
        <v>7036150</v>
      </c>
    </row>
    <row r="76" spans="1:255" ht="12" customHeight="1">
      <c r="A76" s="3"/>
      <c r="B76" s="98" t="s">
        <v>35</v>
      </c>
      <c r="C76" s="42"/>
      <c r="D76" s="42"/>
      <c r="E76" s="42"/>
      <c r="F76" s="42"/>
      <c r="G76" s="106">
        <f>G75*0.05</f>
        <v>351807.5</v>
      </c>
    </row>
    <row r="77" spans="1:255" ht="12" customHeight="1">
      <c r="A77" s="3"/>
      <c r="B77" s="99" t="s">
        <v>36</v>
      </c>
      <c r="C77" s="41"/>
      <c r="D77" s="41"/>
      <c r="E77" s="41"/>
      <c r="F77" s="41"/>
      <c r="G77" s="107">
        <f>G76+G75+G33</f>
        <v>7467957.5</v>
      </c>
    </row>
    <row r="78" spans="1:255" ht="12" customHeight="1">
      <c r="A78" s="3"/>
      <c r="B78" s="98" t="s">
        <v>37</v>
      </c>
      <c r="C78" s="42"/>
      <c r="D78" s="42"/>
      <c r="E78" s="42"/>
      <c r="F78" s="42"/>
      <c r="G78" s="106">
        <f>G12</f>
        <v>12800000</v>
      </c>
    </row>
    <row r="79" spans="1:255" ht="12" customHeight="1">
      <c r="A79" s="3"/>
      <c r="B79" s="100" t="s">
        <v>38</v>
      </c>
      <c r="C79" s="101"/>
      <c r="D79" s="101"/>
      <c r="E79" s="101"/>
      <c r="F79" s="101"/>
      <c r="G79" s="108">
        <f>G78-G77</f>
        <v>5332042.5</v>
      </c>
    </row>
    <row r="80" spans="1:255" ht="12" customHeight="1">
      <c r="A80" s="3"/>
      <c r="B80" s="45" t="s">
        <v>80</v>
      </c>
      <c r="C80" s="43"/>
      <c r="D80" s="43"/>
      <c r="E80" s="43"/>
      <c r="F80" s="43"/>
      <c r="G80" s="56"/>
    </row>
    <row r="81" spans="1:7" ht="12" customHeight="1" thickBot="1">
      <c r="A81" s="3"/>
      <c r="B81" s="46"/>
      <c r="C81" s="43"/>
      <c r="D81" s="43"/>
      <c r="E81" s="43"/>
      <c r="F81" s="43"/>
      <c r="G81" s="56"/>
    </row>
    <row r="82" spans="1:7" ht="12" customHeight="1">
      <c r="A82" s="3"/>
      <c r="B82" s="61" t="s">
        <v>78</v>
      </c>
      <c r="C82" s="62"/>
      <c r="D82" s="62"/>
      <c r="E82" s="62"/>
      <c r="F82" s="63"/>
      <c r="G82" s="56"/>
    </row>
    <row r="83" spans="1:7" ht="12" customHeight="1">
      <c r="A83" s="3"/>
      <c r="B83" s="64" t="s">
        <v>39</v>
      </c>
      <c r="C83" s="44"/>
      <c r="D83" s="44"/>
      <c r="E83" s="44"/>
      <c r="F83" s="65"/>
      <c r="G83" s="56"/>
    </row>
    <row r="84" spans="1:7" ht="12" customHeight="1">
      <c r="A84" s="3"/>
      <c r="B84" s="64" t="s">
        <v>40</v>
      </c>
      <c r="C84" s="44"/>
      <c r="D84" s="44"/>
      <c r="E84" s="44"/>
      <c r="F84" s="65"/>
      <c r="G84" s="56"/>
    </row>
    <row r="85" spans="1:7" ht="12" customHeight="1">
      <c r="A85" s="3"/>
      <c r="B85" s="64" t="s">
        <v>41</v>
      </c>
      <c r="C85" s="44"/>
      <c r="D85" s="44"/>
      <c r="E85" s="44"/>
      <c r="F85" s="65"/>
      <c r="G85" s="56"/>
    </row>
    <row r="86" spans="1:7" ht="12" customHeight="1">
      <c r="A86" s="3"/>
      <c r="B86" s="64" t="s">
        <v>42</v>
      </c>
      <c r="C86" s="44"/>
      <c r="D86" s="44"/>
      <c r="E86" s="44"/>
      <c r="F86" s="65"/>
      <c r="G86" s="56"/>
    </row>
    <row r="87" spans="1:7" ht="12" customHeight="1">
      <c r="A87" s="3"/>
      <c r="B87" s="64" t="s">
        <v>43</v>
      </c>
      <c r="C87" s="44"/>
      <c r="D87" s="44"/>
      <c r="E87" s="44"/>
      <c r="F87" s="65"/>
      <c r="G87" s="56"/>
    </row>
    <row r="88" spans="1:7" ht="12" customHeight="1" thickBot="1">
      <c r="A88" s="3"/>
      <c r="B88" s="66" t="s">
        <v>44</v>
      </c>
      <c r="C88" s="67"/>
      <c r="D88" s="67"/>
      <c r="E88" s="67"/>
      <c r="F88" s="68"/>
      <c r="G88" s="56"/>
    </row>
    <row r="89" spans="1:7" ht="12" customHeight="1">
      <c r="A89" s="3"/>
      <c r="B89" s="46"/>
      <c r="C89" s="44"/>
      <c r="D89" s="44"/>
      <c r="E89" s="44"/>
      <c r="F89" s="44"/>
      <c r="G89" s="56"/>
    </row>
    <row r="90" spans="1:7" ht="12" customHeight="1">
      <c r="A90" s="3"/>
      <c r="B90" s="110" t="s">
        <v>45</v>
      </c>
      <c r="C90" s="110"/>
      <c r="D90" s="69"/>
      <c r="E90" s="47"/>
      <c r="F90" s="47"/>
      <c r="G90" s="56"/>
    </row>
    <row r="91" spans="1:7" ht="12" customHeight="1">
      <c r="A91" s="3"/>
      <c r="B91" s="70" t="s">
        <v>32</v>
      </c>
      <c r="C91" s="71" t="s">
        <v>46</v>
      </c>
      <c r="D91" s="72" t="s">
        <v>47</v>
      </c>
      <c r="E91" s="47"/>
      <c r="F91" s="47"/>
      <c r="G91" s="56"/>
    </row>
    <row r="92" spans="1:7" ht="12" customHeight="1">
      <c r="A92" s="3"/>
      <c r="B92" s="73" t="s">
        <v>48</v>
      </c>
      <c r="C92" s="74">
        <f>G29</f>
        <v>2975000</v>
      </c>
      <c r="D92" s="75">
        <f>(C92/C98)</f>
        <v>0.39836863024461505</v>
      </c>
      <c r="E92" s="47"/>
      <c r="F92" s="47"/>
      <c r="G92" s="56"/>
    </row>
    <row r="93" spans="1:7" ht="12" customHeight="1">
      <c r="A93" s="3"/>
      <c r="B93" s="73" t="s">
        <v>49</v>
      </c>
      <c r="C93" s="82">
        <f>G34</f>
        <v>80000</v>
      </c>
      <c r="D93" s="75">
        <f>C93/C98</f>
        <v>1.0712433754477044E-2</v>
      </c>
      <c r="E93" s="47"/>
      <c r="F93" s="47"/>
      <c r="G93" s="56"/>
    </row>
    <row r="94" spans="1:7" ht="12" customHeight="1">
      <c r="A94" s="3"/>
      <c r="B94" s="73" t="s">
        <v>50</v>
      </c>
      <c r="C94" s="74">
        <f>G43</f>
        <v>285000</v>
      </c>
      <c r="D94" s="75">
        <f>(C94/C98)</f>
        <v>3.8163045250324469E-2</v>
      </c>
      <c r="E94" s="47"/>
      <c r="F94" s="47"/>
      <c r="G94" s="56"/>
    </row>
    <row r="95" spans="1:7" ht="12" customHeight="1">
      <c r="A95" s="3"/>
      <c r="B95" s="73" t="s">
        <v>27</v>
      </c>
      <c r="C95" s="74">
        <f>G68</f>
        <v>3776150</v>
      </c>
      <c r="D95" s="75">
        <f>(C95/C98)</f>
        <v>0.5056469590246061</v>
      </c>
      <c r="E95" s="47"/>
      <c r="F95" s="47"/>
      <c r="G95" s="56"/>
    </row>
    <row r="96" spans="1:7" ht="12" customHeight="1">
      <c r="A96" s="3"/>
      <c r="B96" s="73" t="s">
        <v>51</v>
      </c>
      <c r="C96" s="76">
        <f>G73</f>
        <v>0</v>
      </c>
      <c r="D96" s="75">
        <f>(C96/C98)</f>
        <v>0</v>
      </c>
      <c r="E96" s="48"/>
      <c r="F96" s="48"/>
      <c r="G96" s="56"/>
    </row>
    <row r="97" spans="1:7" ht="12" customHeight="1">
      <c r="A97" s="3"/>
      <c r="B97" s="73" t="s">
        <v>52</v>
      </c>
      <c r="C97" s="76">
        <f>G76</f>
        <v>351807.5</v>
      </c>
      <c r="D97" s="75">
        <f>(C97/C98)</f>
        <v>4.7108931725977285E-2</v>
      </c>
      <c r="E97" s="48"/>
      <c r="F97" s="48"/>
      <c r="G97" s="56"/>
    </row>
    <row r="98" spans="1:7" ht="12" customHeight="1">
      <c r="A98" s="3"/>
      <c r="B98" s="70" t="s">
        <v>53</v>
      </c>
      <c r="C98" s="77">
        <f>SUM(C92:C97)</f>
        <v>7467957.5</v>
      </c>
      <c r="D98" s="78">
        <f>SUM(D92:D97)</f>
        <v>1</v>
      </c>
      <c r="E98" s="48"/>
      <c r="F98" s="48"/>
      <c r="G98" s="56"/>
    </row>
    <row r="99" spans="1:7" ht="12" customHeight="1">
      <c r="A99" s="3"/>
      <c r="B99" s="46"/>
      <c r="C99" s="43"/>
      <c r="D99" s="43"/>
      <c r="E99" s="43"/>
      <c r="F99" s="43"/>
      <c r="G99" s="56"/>
    </row>
    <row r="100" spans="1:7" ht="12" customHeight="1">
      <c r="A100" s="3"/>
      <c r="B100" s="57"/>
      <c r="C100" s="43"/>
      <c r="D100" s="43"/>
      <c r="E100" s="43"/>
      <c r="F100" s="43"/>
      <c r="G100" s="56"/>
    </row>
    <row r="101" spans="1:7" ht="12" customHeight="1">
      <c r="A101" s="3"/>
      <c r="B101" s="79"/>
      <c r="C101" s="80" t="s">
        <v>54</v>
      </c>
      <c r="D101" s="79"/>
      <c r="E101" s="79"/>
      <c r="F101" s="48"/>
      <c r="G101" s="56"/>
    </row>
    <row r="102" spans="1:7" ht="12" customHeight="1">
      <c r="A102" s="3"/>
      <c r="B102" s="70" t="s">
        <v>55</v>
      </c>
      <c r="C102" s="81">
        <v>14000</v>
      </c>
      <c r="D102" s="81">
        <v>16000</v>
      </c>
      <c r="E102" s="81">
        <v>18000</v>
      </c>
      <c r="F102" s="49"/>
      <c r="G102" s="58"/>
    </row>
    <row r="103" spans="1:7" ht="12" customHeight="1">
      <c r="A103" s="3"/>
      <c r="B103" s="70" t="s">
        <v>56</v>
      </c>
      <c r="C103" s="81">
        <f>(G77/C102)</f>
        <v>533.42553571428573</v>
      </c>
      <c r="D103" s="81">
        <f>G77/D102</f>
        <v>466.74734375000003</v>
      </c>
      <c r="E103" s="81">
        <f>(G77/E102)</f>
        <v>414.88652777777776</v>
      </c>
      <c r="F103" s="49"/>
      <c r="G103" s="58"/>
    </row>
    <row r="104" spans="1:7" ht="12" customHeight="1">
      <c r="A104" s="3"/>
      <c r="B104" s="45" t="s">
        <v>57</v>
      </c>
      <c r="C104" s="44"/>
      <c r="D104" s="44"/>
      <c r="E104" s="44"/>
      <c r="F104" s="44"/>
      <c r="G104" s="44"/>
    </row>
    <row r="105" spans="1:7" ht="11.25" customHeight="1">
      <c r="B105" s="59"/>
      <c r="C105" s="59"/>
      <c r="D105" s="59"/>
      <c r="E105" s="59"/>
      <c r="F105" s="59"/>
      <c r="G105" s="59"/>
    </row>
    <row r="106" spans="1:7" ht="11.25" customHeight="1">
      <c r="B106" s="59"/>
      <c r="C106" s="59"/>
      <c r="D106" s="59"/>
      <c r="E106" s="59"/>
      <c r="F106" s="59"/>
      <c r="G106" s="59"/>
    </row>
    <row r="107" spans="1:7" ht="11.25" customHeight="1">
      <c r="B107" s="60"/>
      <c r="C107" s="60"/>
      <c r="D107" s="60"/>
      <c r="E107" s="60"/>
      <c r="F107" s="60"/>
      <c r="G107" s="60"/>
    </row>
  </sheetData>
  <mergeCells count="9">
    <mergeCell ref="B90:C90"/>
    <mergeCell ref="E13:F13"/>
    <mergeCell ref="E11:F11"/>
    <mergeCell ref="E10:F10"/>
    <mergeCell ref="E9:F9"/>
    <mergeCell ref="E14:F14"/>
    <mergeCell ref="E15:F15"/>
    <mergeCell ref="B17:G17"/>
    <mergeCell ref="E12:F12"/>
  </mergeCells>
  <pageMargins left="0.74803149606299213" right="0.74803149606299213" top="0.98425196850393704" bottom="1.5748031496062993" header="0" footer="0"/>
  <pageSetup paperSize="5"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AJO CHINO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Velasquez Godoy Jose Victor</cp:lastModifiedBy>
  <cp:lastPrinted>2023-02-10T18:16:11Z</cp:lastPrinted>
  <dcterms:created xsi:type="dcterms:W3CDTF">2020-11-27T12:49:26Z</dcterms:created>
  <dcterms:modified xsi:type="dcterms:W3CDTF">2023-03-21T12:22:32Z</dcterms:modified>
</cp:coreProperties>
</file>