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rrutia\Desktop\1.- Asistencia Financiera\10 Fichas tecnicas\2023\Chile Chico\"/>
    </mc:Choice>
  </mc:AlternateContent>
  <bookViews>
    <workbookView xWindow="0" yWindow="0" windowWidth="19200" windowHeight="11595"/>
  </bookViews>
  <sheets>
    <sheet name="AJ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8" i="1"/>
  <c r="G61" i="1"/>
  <c r="G53" i="1"/>
  <c r="G52" i="1"/>
  <c r="G50" i="1"/>
  <c r="G49" i="1"/>
  <c r="G48" i="1"/>
  <c r="G46" i="1"/>
  <c r="G45" i="1"/>
  <c r="G44" i="1"/>
  <c r="G42" i="1"/>
  <c r="G37" i="1"/>
  <c r="G36" i="1"/>
  <c r="G35" i="1"/>
  <c r="G34" i="1"/>
  <c r="G33" i="1"/>
  <c r="G32" i="1"/>
  <c r="G27" i="1"/>
  <c r="G26" i="1"/>
  <c r="G25" i="1"/>
  <c r="G24" i="1"/>
  <c r="G23" i="1"/>
  <c r="G22" i="1"/>
  <c r="G21" i="1"/>
  <c r="G54" i="1" l="1"/>
  <c r="G28" i="1"/>
  <c r="C84" i="1" l="1"/>
  <c r="D81" i="1" s="1"/>
  <c r="G59" i="1"/>
  <c r="G12" i="1"/>
  <c r="G64" i="1" s="1"/>
  <c r="D78" i="1" l="1"/>
  <c r="D82" i="1"/>
  <c r="D83" i="1"/>
  <c r="D80" i="1"/>
  <c r="G38" i="1"/>
  <c r="G62" i="1" l="1"/>
  <c r="G63" i="1" s="1"/>
  <c r="D89" i="1" s="1"/>
  <c r="D84" i="1"/>
  <c r="G65" i="1" l="1"/>
  <c r="C89" i="1"/>
  <c r="E89" i="1"/>
</calcChain>
</file>

<file path=xl/sharedStrings.xml><?xml version="1.0" encoding="utf-8"?>
<sst xmlns="http://schemas.openxmlformats.org/spreadsheetml/2006/main" count="155" uniqueCount="113">
  <si>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</si>
  <si>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</si>
  <si>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</si>
  <si>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</si>
  <si>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</si>
  <si>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</si>
  <si>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</si>
  <si>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</si>
  <si>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</si>
  <si>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</si>
  <si>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</si>
  <si>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</si>
  <si>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</si>
  <si>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</si>
  <si>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</si>
  <si>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</si>
  <si>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</si>
  <si>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</si>
  <si>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</si>
  <si>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</si>
  <si>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</si>
  <si>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</si>
  <si>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</si>
  <si>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</si>
  <si>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</si>
  <si>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</si>
  <si>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</si>
  <si>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</si>
  <si>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</si>
  <si>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</si>
  <si>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</si>
  <si>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</si>
  <si>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</si>
  <si>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</si>
  <si>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</si>
  <si>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</si>
  <si>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</si>
  <si>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</si>
  <si>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</si>
  <si>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</si>
  <si>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</si>
  <si>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</si>
  <si>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</si>
  <si>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</si>
  <si>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</si>
  <si>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</si>
  <si>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</si>
  <si>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</si>
  <si>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</si>
  <si>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</si>
  <si>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</si>
  <si>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</si>
  <si>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</si>
  <si>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</si>
  <si>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</si>
  <si>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</si>
  <si>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</si>
  <si>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</si>
  <si>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</si>
  <si>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</si>
  <si>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</si>
  <si>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</si>
  <si>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AJO</t>
  </si>
  <si>
    <t>ROSADO</t>
  </si>
  <si>
    <t>AYSEN</t>
  </si>
  <si>
    <t>PRECIO ESPERADO ($)</t>
  </si>
  <si>
    <t>CHILE CHICO</t>
  </si>
  <si>
    <t>ABRIL</t>
  </si>
  <si>
    <t>RENDIMIENTO (KG/Há.)</t>
  </si>
  <si>
    <t>enero - mayo</t>
  </si>
  <si>
    <t>diciembre - enero</t>
  </si>
  <si>
    <t>sequia</t>
  </si>
  <si>
    <t>mercado interno</t>
  </si>
  <si>
    <t>DESGRANE</t>
  </si>
  <si>
    <t>SIEMBRA</t>
  </si>
  <si>
    <t>Sept</t>
  </si>
  <si>
    <t>Aplicación fertilizante</t>
  </si>
  <si>
    <t>aplicación de herbicida selectivo</t>
  </si>
  <si>
    <t>Riegos (4)</t>
  </si>
  <si>
    <t>Oct -dic</t>
  </si>
  <si>
    <t>cosecha</t>
  </si>
  <si>
    <t>Feb</t>
  </si>
  <si>
    <t>corte y embalaje</t>
  </si>
  <si>
    <t>ene-Feb</t>
  </si>
  <si>
    <t>Rastraje</t>
  </si>
  <si>
    <t>Oct.</t>
  </si>
  <si>
    <t>aplicación herbicida</t>
  </si>
  <si>
    <t>jm</t>
  </si>
  <si>
    <t>sep-dic</t>
  </si>
  <si>
    <t>Aplicación Fertilizante</t>
  </si>
  <si>
    <t>Nov.</t>
  </si>
  <si>
    <t>Melgadura</t>
  </si>
  <si>
    <t>Oct</t>
  </si>
  <si>
    <t>siembra</t>
  </si>
  <si>
    <t>semilla ajos</t>
  </si>
  <si>
    <t>FERTILIZANTE</t>
  </si>
  <si>
    <t xml:space="preserve"> </t>
  </si>
  <si>
    <t>Urea</t>
  </si>
  <si>
    <t>Superfosfato triple</t>
  </si>
  <si>
    <t>Muriato de potasio</t>
  </si>
  <si>
    <t>mallas</t>
  </si>
  <si>
    <t>unidades</t>
  </si>
  <si>
    <t>feb</t>
  </si>
  <si>
    <t>Asufre ventilado</t>
  </si>
  <si>
    <t>Sep-Oct</t>
  </si>
  <si>
    <t>sulfato de cobre</t>
  </si>
  <si>
    <t>Oct-Dic</t>
  </si>
  <si>
    <t>herbicida</t>
  </si>
  <si>
    <t>herbadox</t>
  </si>
  <si>
    <t>Lt</t>
  </si>
  <si>
    <t>Oct-DIc</t>
  </si>
  <si>
    <t>prodigio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</si>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</sst>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" fontId="4" fillId="2" borderId="6" xfId="0" applyNumberFormat="1" applyFont="1" applyFill="1" applyBorder="1" applyAlignment="1">
      <alignment horizontal="right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49" fontId="8" fillId="2" borderId="56" xfId="0" applyNumberFormat="1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/>
    </xf>
    <xf numFmtId="49" fontId="8" fillId="2" borderId="5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left"/>
    </xf>
    <xf numFmtId="0" fontId="4" fillId="2" borderId="56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I57" sqref="I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62</v>
      </c>
      <c r="D9" s="8"/>
      <c r="E9" s="126" t="s">
        <v>68</v>
      </c>
      <c r="F9" s="127"/>
      <c r="G9" s="9">
        <v>8000</v>
      </c>
    </row>
    <row r="10" spans="1:7" ht="38.25" customHeight="1" x14ac:dyDescent="0.25">
      <c r="A10" s="5"/>
      <c r="B10" s="10" t="s">
        <v>1</v>
      </c>
      <c r="C10" s="11" t="s">
        <v>63</v>
      </c>
      <c r="D10" s="12"/>
      <c r="E10" s="124" t="s">
        <v>2</v>
      </c>
      <c r="F10" s="125"/>
      <c r="G10" s="14" t="s">
        <v>69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24" t="s">
        <v>65</v>
      </c>
      <c r="F11" s="125"/>
      <c r="G11" s="15">
        <v>3500</v>
      </c>
    </row>
    <row r="12" spans="1:7" ht="11.25" customHeight="1" x14ac:dyDescent="0.25">
      <c r="A12" s="5"/>
      <c r="B12" s="10" t="s">
        <v>5</v>
      </c>
      <c r="C12" s="16" t="s">
        <v>64</v>
      </c>
      <c r="D12" s="12"/>
      <c r="E12" s="17" t="s">
        <v>6</v>
      </c>
      <c r="F12" s="18"/>
      <c r="G12" s="19">
        <f>(G9*G11)</f>
        <v>28000000</v>
      </c>
    </row>
    <row r="13" spans="1:7" ht="11.25" customHeight="1" x14ac:dyDescent="0.25">
      <c r="A13" s="5"/>
      <c r="B13" s="10" t="s">
        <v>7</v>
      </c>
      <c r="C13" s="14" t="s">
        <v>66</v>
      </c>
      <c r="D13" s="12"/>
      <c r="E13" s="124" t="s">
        <v>8</v>
      </c>
      <c r="F13" s="125"/>
      <c r="G13" s="14" t="s">
        <v>72</v>
      </c>
    </row>
    <row r="14" spans="1:7" ht="13.5" customHeight="1" x14ac:dyDescent="0.25">
      <c r="A14" s="5"/>
      <c r="B14" s="10" t="s">
        <v>9</v>
      </c>
      <c r="C14" s="14" t="s">
        <v>66</v>
      </c>
      <c r="D14" s="12"/>
      <c r="E14" s="124" t="s">
        <v>10</v>
      </c>
      <c r="F14" s="125"/>
      <c r="G14" s="14" t="s">
        <v>70</v>
      </c>
    </row>
    <row r="15" spans="1:7" ht="25.5" customHeight="1" x14ac:dyDescent="0.25">
      <c r="A15" s="5"/>
      <c r="B15" s="10" t="s">
        <v>11</v>
      </c>
      <c r="C15" s="132">
        <v>44927</v>
      </c>
      <c r="D15" s="12"/>
      <c r="E15" s="128" t="s">
        <v>12</v>
      </c>
      <c r="F15" s="129"/>
      <c r="G15" s="16" t="s">
        <v>71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30" t="s">
        <v>13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 x14ac:dyDescent="0.25">
      <c r="A21" s="25"/>
      <c r="B21" s="121" t="s">
        <v>73</v>
      </c>
      <c r="C21" s="33" t="s">
        <v>21</v>
      </c>
      <c r="D21" s="133">
        <v>100</v>
      </c>
      <c r="E21" s="33" t="s">
        <v>67</v>
      </c>
      <c r="F21" s="134">
        <v>25000</v>
      </c>
      <c r="G21" s="134">
        <f>D21*F21</f>
        <v>2500000</v>
      </c>
    </row>
    <row r="22" spans="1:7" ht="25.5" customHeight="1" x14ac:dyDescent="0.25">
      <c r="A22" s="25"/>
      <c r="B22" s="121" t="s">
        <v>74</v>
      </c>
      <c r="C22" s="33" t="s">
        <v>21</v>
      </c>
      <c r="D22" s="133">
        <v>2</v>
      </c>
      <c r="E22" s="33" t="s">
        <v>75</v>
      </c>
      <c r="F22" s="134">
        <v>25000</v>
      </c>
      <c r="G22" s="134">
        <f t="shared" ref="G22:G27" si="0">D22*F22</f>
        <v>50000</v>
      </c>
    </row>
    <row r="23" spans="1:7" ht="12.75" customHeight="1" x14ac:dyDescent="0.25">
      <c r="A23" s="25"/>
      <c r="B23" s="121" t="s">
        <v>76</v>
      </c>
      <c r="C23" s="33" t="s">
        <v>21</v>
      </c>
      <c r="D23" s="133">
        <v>1</v>
      </c>
      <c r="E23" s="33" t="s">
        <v>75</v>
      </c>
      <c r="F23" s="134">
        <v>25000</v>
      </c>
      <c r="G23" s="134">
        <f t="shared" si="0"/>
        <v>25000</v>
      </c>
    </row>
    <row r="24" spans="1:7" ht="12.75" customHeight="1" x14ac:dyDescent="0.25">
      <c r="A24" s="25"/>
      <c r="B24" s="121" t="s">
        <v>77</v>
      </c>
      <c r="C24" s="33" t="s">
        <v>21</v>
      </c>
      <c r="D24" s="135">
        <v>1</v>
      </c>
      <c r="E24" s="33" t="s">
        <v>75</v>
      </c>
      <c r="F24" s="134">
        <v>25000</v>
      </c>
      <c r="G24" s="134">
        <f t="shared" si="0"/>
        <v>25000</v>
      </c>
    </row>
    <row r="25" spans="1:7" ht="12" customHeight="1" x14ac:dyDescent="0.25">
      <c r="A25" s="2"/>
      <c r="B25" s="121" t="s">
        <v>78</v>
      </c>
      <c r="C25" s="33" t="s">
        <v>21</v>
      </c>
      <c r="D25" s="133">
        <v>30</v>
      </c>
      <c r="E25" s="33" t="s">
        <v>79</v>
      </c>
      <c r="F25" s="134">
        <v>25000</v>
      </c>
      <c r="G25" s="134">
        <f t="shared" si="0"/>
        <v>750000</v>
      </c>
    </row>
    <row r="26" spans="1:7" ht="12" customHeight="1" x14ac:dyDescent="0.25">
      <c r="A26" s="5"/>
      <c r="B26" s="121" t="s">
        <v>80</v>
      </c>
      <c r="C26" s="33" t="s">
        <v>21</v>
      </c>
      <c r="D26" s="133">
        <v>100</v>
      </c>
      <c r="E26" s="33" t="s">
        <v>81</v>
      </c>
      <c r="F26" s="134">
        <v>25000</v>
      </c>
      <c r="G26" s="134">
        <f t="shared" si="0"/>
        <v>2500000</v>
      </c>
    </row>
    <row r="27" spans="1:7" ht="24" customHeight="1" x14ac:dyDescent="0.25">
      <c r="A27" s="5"/>
      <c r="B27" s="121" t="s">
        <v>82</v>
      </c>
      <c r="C27" s="33" t="s">
        <v>21</v>
      </c>
      <c r="D27" s="133">
        <v>30</v>
      </c>
      <c r="E27" s="33" t="s">
        <v>83</v>
      </c>
      <c r="F27" s="134">
        <v>25000</v>
      </c>
      <c r="G27" s="134">
        <f t="shared" si="0"/>
        <v>750000</v>
      </c>
    </row>
    <row r="28" spans="1:7" ht="12" customHeight="1" x14ac:dyDescent="0.25">
      <c r="A28" s="5"/>
      <c r="B28" s="38" t="s">
        <v>22</v>
      </c>
      <c r="C28" s="39"/>
      <c r="D28" s="39"/>
      <c r="E28" s="39"/>
      <c r="F28" s="40"/>
      <c r="G28" s="120">
        <f>+G21+G22+G23+G24+G25+G26+G27</f>
        <v>6600000</v>
      </c>
    </row>
    <row r="29" spans="1:7" ht="12" customHeight="1" x14ac:dyDescent="0.25">
      <c r="A29" s="2"/>
      <c r="B29" s="41"/>
      <c r="C29" s="42"/>
      <c r="D29" s="42"/>
      <c r="E29" s="42"/>
      <c r="F29" s="43"/>
      <c r="G29" s="43"/>
    </row>
    <row r="30" spans="1:7" ht="12" customHeight="1" x14ac:dyDescent="0.25">
      <c r="A30" s="5"/>
      <c r="B30" s="34" t="s">
        <v>23</v>
      </c>
      <c r="C30" s="35"/>
      <c r="D30" s="36"/>
      <c r="E30" s="36"/>
      <c r="F30" s="37"/>
      <c r="G30" s="37"/>
    </row>
    <row r="31" spans="1:7" ht="24" customHeight="1" x14ac:dyDescent="0.25">
      <c r="A31" s="5"/>
      <c r="B31" s="44" t="s">
        <v>15</v>
      </c>
      <c r="C31" s="44" t="s">
        <v>16</v>
      </c>
      <c r="D31" s="44" t="s">
        <v>17</v>
      </c>
      <c r="E31" s="44" t="s">
        <v>18</v>
      </c>
      <c r="F31" s="45" t="s">
        <v>19</v>
      </c>
      <c r="G31" s="44" t="s">
        <v>20</v>
      </c>
    </row>
    <row r="32" spans="1:7" ht="12.75" customHeight="1" x14ac:dyDescent="0.25">
      <c r="A32" s="25"/>
      <c r="B32" s="121" t="s">
        <v>25</v>
      </c>
      <c r="C32" s="33" t="s">
        <v>24</v>
      </c>
      <c r="D32" s="133">
        <v>1</v>
      </c>
      <c r="E32" s="33" t="s">
        <v>75</v>
      </c>
      <c r="F32" s="134">
        <v>320000</v>
      </c>
      <c r="G32" s="134">
        <f>D32*F32</f>
        <v>320000</v>
      </c>
    </row>
    <row r="33" spans="1:7" ht="12.75" customHeight="1" x14ac:dyDescent="0.25">
      <c r="A33" s="25"/>
      <c r="B33" s="121" t="s">
        <v>84</v>
      </c>
      <c r="C33" s="33" t="s">
        <v>24</v>
      </c>
      <c r="D33" s="133">
        <v>1</v>
      </c>
      <c r="E33" s="33" t="s">
        <v>85</v>
      </c>
      <c r="F33" s="134">
        <v>160000</v>
      </c>
      <c r="G33" s="134">
        <f t="shared" ref="G33:G37" si="1">D33*F33</f>
        <v>160000</v>
      </c>
    </row>
    <row r="34" spans="1:7" ht="12.75" customHeight="1" x14ac:dyDescent="0.25">
      <c r="A34" s="25"/>
      <c r="B34" s="121" t="s">
        <v>86</v>
      </c>
      <c r="C34" s="33" t="s">
        <v>87</v>
      </c>
      <c r="D34" s="133">
        <v>1</v>
      </c>
      <c r="E34" s="33" t="s">
        <v>88</v>
      </c>
      <c r="F34" s="134">
        <v>100000</v>
      </c>
      <c r="G34" s="134">
        <f t="shared" si="1"/>
        <v>100000</v>
      </c>
    </row>
    <row r="35" spans="1:7" ht="12.75" customHeight="1" x14ac:dyDescent="0.25">
      <c r="A35" s="25"/>
      <c r="B35" s="121" t="s">
        <v>89</v>
      </c>
      <c r="C35" s="33" t="s">
        <v>24</v>
      </c>
      <c r="D35" s="133">
        <v>0.5</v>
      </c>
      <c r="E35" s="33" t="s">
        <v>90</v>
      </c>
      <c r="F35" s="134">
        <v>160000</v>
      </c>
      <c r="G35" s="134">
        <f t="shared" si="1"/>
        <v>80000</v>
      </c>
    </row>
    <row r="36" spans="1:7" ht="12.75" customHeight="1" x14ac:dyDescent="0.25">
      <c r="A36" s="25"/>
      <c r="B36" s="121" t="s">
        <v>91</v>
      </c>
      <c r="C36" s="33" t="s">
        <v>24</v>
      </c>
      <c r="D36" s="133">
        <v>1</v>
      </c>
      <c r="E36" s="33" t="s">
        <v>92</v>
      </c>
      <c r="F36" s="134">
        <v>100000</v>
      </c>
      <c r="G36" s="134">
        <f t="shared" si="1"/>
        <v>100000</v>
      </c>
    </row>
    <row r="37" spans="1:7" ht="12.75" customHeight="1" x14ac:dyDescent="0.25">
      <c r="A37" s="25"/>
      <c r="B37" s="121" t="s">
        <v>93</v>
      </c>
      <c r="C37" s="33" t="s">
        <v>24</v>
      </c>
      <c r="D37" s="133">
        <v>1</v>
      </c>
      <c r="E37" s="33" t="s">
        <v>75</v>
      </c>
      <c r="F37" s="134">
        <v>100000</v>
      </c>
      <c r="G37" s="134">
        <f t="shared" si="1"/>
        <v>100000</v>
      </c>
    </row>
    <row r="38" spans="1:7" ht="25.5" customHeight="1" x14ac:dyDescent="0.25">
      <c r="A38" s="25"/>
      <c r="B38" s="46" t="s">
        <v>26</v>
      </c>
      <c r="C38" s="47"/>
      <c r="D38" s="47"/>
      <c r="E38" s="47"/>
      <c r="F38" s="48"/>
      <c r="G38" s="49">
        <f>SUM(G32:G37)</f>
        <v>860000</v>
      </c>
    </row>
    <row r="39" spans="1:7" ht="25.5" customHeight="1" x14ac:dyDescent="0.25">
      <c r="A39" s="25"/>
      <c r="B39" s="41"/>
      <c r="C39" s="42"/>
      <c r="D39" s="42"/>
      <c r="E39" s="42"/>
      <c r="F39" s="43"/>
      <c r="G39" s="43"/>
    </row>
    <row r="40" spans="1:7" ht="25.5" customHeight="1" x14ac:dyDescent="0.25">
      <c r="A40" s="25"/>
      <c r="B40" s="34" t="s">
        <v>27</v>
      </c>
      <c r="C40" s="35"/>
      <c r="D40" s="36"/>
      <c r="E40" s="36"/>
      <c r="F40" s="37"/>
      <c r="G40" s="37"/>
    </row>
    <row r="41" spans="1:7" ht="24" x14ac:dyDescent="0.25">
      <c r="A41" s="25"/>
      <c r="B41" s="45" t="s">
        <v>28</v>
      </c>
      <c r="C41" s="45" t="s">
        <v>29</v>
      </c>
      <c r="D41" s="45" t="s">
        <v>30</v>
      </c>
      <c r="E41" s="45" t="s">
        <v>18</v>
      </c>
      <c r="F41" s="45" t="s">
        <v>19</v>
      </c>
      <c r="G41" s="45" t="s">
        <v>20</v>
      </c>
    </row>
    <row r="42" spans="1:7" ht="12.75" customHeight="1" x14ac:dyDescent="0.25">
      <c r="A42" s="25"/>
      <c r="B42" s="136" t="s">
        <v>94</v>
      </c>
      <c r="C42" s="137" t="s">
        <v>31</v>
      </c>
      <c r="D42" s="138">
        <v>1000</v>
      </c>
      <c r="E42" s="137" t="s">
        <v>75</v>
      </c>
      <c r="F42" s="137">
        <v>3500</v>
      </c>
      <c r="G42" s="138">
        <f>D42*F42</f>
        <v>3500000</v>
      </c>
    </row>
    <row r="43" spans="1:7" ht="12.75" customHeight="1" x14ac:dyDescent="0.25">
      <c r="A43" s="25"/>
      <c r="B43" s="139" t="s">
        <v>95</v>
      </c>
      <c r="C43" s="140"/>
      <c r="D43" s="141"/>
      <c r="E43" s="140"/>
      <c r="F43" s="138"/>
      <c r="G43" s="138" t="s">
        <v>96</v>
      </c>
    </row>
    <row r="44" spans="1:7" ht="12.75" customHeight="1" x14ac:dyDescent="0.25">
      <c r="A44" s="25"/>
      <c r="B44" s="142" t="s">
        <v>97</v>
      </c>
      <c r="C44" s="143" t="s">
        <v>31</v>
      </c>
      <c r="D44" s="143">
        <v>200</v>
      </c>
      <c r="E44" s="143" t="s">
        <v>75</v>
      </c>
      <c r="F44" s="138">
        <v>1214</v>
      </c>
      <c r="G44" s="138">
        <f t="shared" ref="G44:G53" si="2">D44*F44</f>
        <v>242800</v>
      </c>
    </row>
    <row r="45" spans="1:7" ht="25.5" customHeight="1" x14ac:dyDescent="0.25">
      <c r="A45" s="25"/>
      <c r="B45" s="142" t="s">
        <v>98</v>
      </c>
      <c r="C45" s="140" t="s">
        <v>31</v>
      </c>
      <c r="D45" s="141">
        <v>150</v>
      </c>
      <c r="E45" s="140" t="s">
        <v>75</v>
      </c>
      <c r="F45" s="138">
        <v>1178</v>
      </c>
      <c r="G45" s="138">
        <f t="shared" si="2"/>
        <v>176700</v>
      </c>
    </row>
    <row r="46" spans="1:7" ht="25.5" customHeight="1" x14ac:dyDescent="0.25">
      <c r="A46" s="25"/>
      <c r="B46" s="142" t="s">
        <v>99</v>
      </c>
      <c r="C46" s="140" t="s">
        <v>31</v>
      </c>
      <c r="D46" s="141">
        <v>100</v>
      </c>
      <c r="E46" s="140" t="s">
        <v>75</v>
      </c>
      <c r="F46" s="138">
        <v>1400</v>
      </c>
      <c r="G46" s="138">
        <f t="shared" si="2"/>
        <v>140000</v>
      </c>
    </row>
    <row r="47" spans="1:7" ht="12.75" customHeight="1" x14ac:dyDescent="0.25">
      <c r="A47" s="25"/>
      <c r="B47" s="142"/>
      <c r="C47" s="143"/>
      <c r="D47" s="143"/>
      <c r="E47" s="143"/>
      <c r="F47" s="138"/>
      <c r="G47" s="138"/>
    </row>
    <row r="48" spans="1:7" ht="12.75" customHeight="1" x14ac:dyDescent="0.25">
      <c r="A48" s="5"/>
      <c r="B48" s="139" t="s">
        <v>100</v>
      </c>
      <c r="C48" s="140" t="s">
        <v>101</v>
      </c>
      <c r="D48" s="141">
        <v>500</v>
      </c>
      <c r="E48" s="140" t="s">
        <v>102</v>
      </c>
      <c r="F48" s="138">
        <v>200</v>
      </c>
      <c r="G48" s="138">
        <f>F48*D48</f>
        <v>100000</v>
      </c>
    </row>
    <row r="49" spans="1:11" ht="12" customHeight="1" x14ac:dyDescent="0.25">
      <c r="A49" s="2"/>
      <c r="B49" s="142" t="s">
        <v>103</v>
      </c>
      <c r="C49" s="140" t="s">
        <v>31</v>
      </c>
      <c r="D49" s="141">
        <v>50</v>
      </c>
      <c r="E49" s="140" t="s">
        <v>104</v>
      </c>
      <c r="F49" s="138">
        <v>1375</v>
      </c>
      <c r="G49" s="138">
        <f t="shared" si="2"/>
        <v>68750</v>
      </c>
    </row>
    <row r="50" spans="1:11" ht="12" customHeight="1" x14ac:dyDescent="0.25">
      <c r="A50" s="5"/>
      <c r="B50" s="142" t="s">
        <v>105</v>
      </c>
      <c r="C50" s="143" t="s">
        <v>31</v>
      </c>
      <c r="D50" s="143">
        <v>2</v>
      </c>
      <c r="E50" s="143" t="s">
        <v>106</v>
      </c>
      <c r="F50" s="138">
        <v>2500</v>
      </c>
      <c r="G50" s="138">
        <f t="shared" si="2"/>
        <v>5000</v>
      </c>
    </row>
    <row r="51" spans="1:11" ht="12" customHeight="1" x14ac:dyDescent="0.25">
      <c r="A51" s="5"/>
      <c r="B51" s="139" t="s">
        <v>107</v>
      </c>
      <c r="C51" s="140"/>
      <c r="D51" s="141"/>
      <c r="E51" s="140"/>
      <c r="F51" s="138"/>
      <c r="G51" s="138" t="s">
        <v>96</v>
      </c>
    </row>
    <row r="52" spans="1:11" ht="24" customHeight="1" x14ac:dyDescent="0.25">
      <c r="A52" s="5"/>
      <c r="B52" s="142" t="s">
        <v>108</v>
      </c>
      <c r="C52" s="140" t="s">
        <v>109</v>
      </c>
      <c r="D52" s="141">
        <v>5</v>
      </c>
      <c r="E52" s="140" t="s">
        <v>110</v>
      </c>
      <c r="F52" s="138">
        <v>40000</v>
      </c>
      <c r="G52" s="138">
        <f t="shared" si="2"/>
        <v>200000</v>
      </c>
      <c r="K52" s="119"/>
    </row>
    <row r="53" spans="1:11" ht="12.75" customHeight="1" x14ac:dyDescent="0.25">
      <c r="A53" s="25"/>
      <c r="B53" s="142" t="s">
        <v>111</v>
      </c>
      <c r="C53" s="140" t="s">
        <v>112</v>
      </c>
      <c r="D53" s="141">
        <v>8</v>
      </c>
      <c r="E53" s="140" t="s">
        <v>110</v>
      </c>
      <c r="F53" s="138">
        <v>50000</v>
      </c>
      <c r="G53" s="138">
        <f t="shared" si="2"/>
        <v>400000</v>
      </c>
      <c r="K53" s="119"/>
    </row>
    <row r="54" spans="1:11" ht="12.75" customHeight="1" x14ac:dyDescent="0.25">
      <c r="A54" s="25"/>
      <c r="B54" s="52" t="s">
        <v>32</v>
      </c>
      <c r="C54" s="53"/>
      <c r="D54" s="53"/>
      <c r="E54" s="53"/>
      <c r="F54" s="54"/>
      <c r="G54" s="55">
        <f>SUM(G42:G53)</f>
        <v>4833250</v>
      </c>
    </row>
    <row r="55" spans="1:11" ht="12.75" customHeight="1" x14ac:dyDescent="0.25">
      <c r="A55" s="25"/>
      <c r="B55" s="41"/>
      <c r="C55" s="42"/>
      <c r="D55" s="42"/>
      <c r="E55" s="56"/>
      <c r="F55" s="43"/>
      <c r="G55" s="43"/>
    </row>
    <row r="56" spans="1:11" ht="12.75" customHeight="1" x14ac:dyDescent="0.25">
      <c r="A56" s="25"/>
      <c r="B56" s="34" t="s">
        <v>33</v>
      </c>
      <c r="C56" s="35"/>
      <c r="D56" s="36"/>
      <c r="E56" s="36"/>
      <c r="F56" s="37"/>
      <c r="G56" s="37"/>
    </row>
    <row r="57" spans="1:11" ht="24" x14ac:dyDescent="0.25">
      <c r="A57" s="25"/>
      <c r="B57" s="44" t="s">
        <v>34</v>
      </c>
      <c r="C57" s="45" t="s">
        <v>29</v>
      </c>
      <c r="D57" s="45" t="s">
        <v>30</v>
      </c>
      <c r="E57" s="44" t="s">
        <v>18</v>
      </c>
      <c r="F57" s="45" t="s">
        <v>19</v>
      </c>
      <c r="G57" s="44" t="s">
        <v>20</v>
      </c>
    </row>
    <row r="58" spans="1:11" ht="12.75" customHeight="1" x14ac:dyDescent="0.25">
      <c r="A58" s="25"/>
      <c r="B58" s="13"/>
      <c r="C58" s="50"/>
      <c r="D58" s="51"/>
      <c r="E58" s="33"/>
      <c r="F58" s="57"/>
      <c r="G58" s="51"/>
    </row>
    <row r="59" spans="1:11" ht="12.75" customHeight="1" x14ac:dyDescent="0.25">
      <c r="A59" s="25"/>
      <c r="B59" s="58" t="s">
        <v>35</v>
      </c>
      <c r="C59" s="59"/>
      <c r="D59" s="59"/>
      <c r="E59" s="59"/>
      <c r="F59" s="60"/>
      <c r="G59" s="61">
        <f>SUM(G58)</f>
        <v>0</v>
      </c>
    </row>
    <row r="60" spans="1:11" ht="12.75" customHeight="1" x14ac:dyDescent="0.25">
      <c r="A60" s="25"/>
      <c r="B60" s="78"/>
      <c r="C60" s="78"/>
      <c r="D60" s="78"/>
      <c r="E60" s="78"/>
      <c r="F60" s="79"/>
      <c r="G60" s="79"/>
    </row>
    <row r="61" spans="1:11" ht="12.75" customHeight="1" x14ac:dyDescent="0.25">
      <c r="A61" s="25"/>
      <c r="B61" s="80" t="s">
        <v>36</v>
      </c>
      <c r="C61" s="81"/>
      <c r="D61" s="81"/>
      <c r="E61" s="81"/>
      <c r="F61" s="81"/>
      <c r="G61" s="82">
        <f>+G28+G38+G54+G59</f>
        <v>12293250</v>
      </c>
    </row>
    <row r="62" spans="1:11" ht="13.5" customHeight="1" x14ac:dyDescent="0.25">
      <c r="A62" s="5"/>
      <c r="B62" s="83" t="s">
        <v>37</v>
      </c>
      <c r="C62" s="63"/>
      <c r="D62" s="63"/>
      <c r="E62" s="63"/>
      <c r="F62" s="63"/>
      <c r="G62" s="84">
        <f>G61*0.05</f>
        <v>614662.5</v>
      </c>
    </row>
    <row r="63" spans="1:11" ht="12" customHeight="1" x14ac:dyDescent="0.25">
      <c r="A63" s="2"/>
      <c r="B63" s="85" t="s">
        <v>38</v>
      </c>
      <c r="C63" s="62"/>
      <c r="D63" s="62"/>
      <c r="E63" s="62"/>
      <c r="F63" s="62"/>
      <c r="G63" s="86">
        <f>G62+G61</f>
        <v>12907912.5</v>
      </c>
    </row>
    <row r="64" spans="1:11" ht="12" customHeight="1" x14ac:dyDescent="0.25">
      <c r="A64" s="5"/>
      <c r="B64" s="83" t="s">
        <v>39</v>
      </c>
      <c r="C64" s="63"/>
      <c r="D64" s="63"/>
      <c r="E64" s="63"/>
      <c r="F64" s="63"/>
      <c r="G64" s="84">
        <f>G12</f>
        <v>28000000</v>
      </c>
    </row>
    <row r="65" spans="1:7" ht="24" customHeight="1" x14ac:dyDescent="0.25">
      <c r="A65" s="5"/>
      <c r="B65" s="87" t="s">
        <v>40</v>
      </c>
      <c r="C65" s="88"/>
      <c r="D65" s="88"/>
      <c r="E65" s="88"/>
      <c r="F65" s="88"/>
      <c r="G65" s="89">
        <f>G64-G63</f>
        <v>15092087.5</v>
      </c>
    </row>
    <row r="66" spans="1:7" ht="12.75" customHeight="1" x14ac:dyDescent="0.25">
      <c r="A66" s="25"/>
      <c r="B66" s="76" t="s">
        <v>41</v>
      </c>
      <c r="C66" s="77"/>
      <c r="D66" s="77"/>
      <c r="E66" s="77"/>
      <c r="F66" s="77"/>
      <c r="G66" s="72"/>
    </row>
    <row r="67" spans="1:7" ht="13.5" customHeight="1" thickBot="1" x14ac:dyDescent="0.3">
      <c r="A67" s="5"/>
      <c r="B67" s="90"/>
      <c r="C67" s="77"/>
      <c r="D67" s="77"/>
      <c r="E67" s="77"/>
      <c r="F67" s="77"/>
      <c r="G67" s="72"/>
    </row>
    <row r="68" spans="1:7" ht="12" customHeight="1" x14ac:dyDescent="0.25">
      <c r="A68" s="2"/>
      <c r="B68" s="102" t="s">
        <v>42</v>
      </c>
      <c r="C68" s="103"/>
      <c r="D68" s="103"/>
      <c r="E68" s="103"/>
      <c r="F68" s="104"/>
      <c r="G68" s="72"/>
    </row>
    <row r="69" spans="1:7" ht="12" customHeight="1" x14ac:dyDescent="0.25">
      <c r="A69" s="75"/>
      <c r="B69" s="105" t="s">
        <v>43</v>
      </c>
      <c r="C69" s="74"/>
      <c r="D69" s="74"/>
      <c r="E69" s="74"/>
      <c r="F69" s="106"/>
      <c r="G69" s="72"/>
    </row>
    <row r="70" spans="1:7" ht="12" customHeight="1" x14ac:dyDescent="0.25">
      <c r="A70" s="75"/>
      <c r="B70" s="105" t="s">
        <v>44</v>
      </c>
      <c r="C70" s="74"/>
      <c r="D70" s="74"/>
      <c r="E70" s="74"/>
      <c r="F70" s="106"/>
      <c r="G70" s="72"/>
    </row>
    <row r="71" spans="1:7" ht="12" customHeight="1" x14ac:dyDescent="0.25">
      <c r="A71" s="75"/>
      <c r="B71" s="105" t="s">
        <v>45</v>
      </c>
      <c r="C71" s="74"/>
      <c r="D71" s="74"/>
      <c r="E71" s="74"/>
      <c r="F71" s="106"/>
      <c r="G71" s="72"/>
    </row>
    <row r="72" spans="1:7" ht="12" customHeight="1" x14ac:dyDescent="0.25">
      <c r="A72" s="75"/>
      <c r="B72" s="105" t="s">
        <v>46</v>
      </c>
      <c r="C72" s="74"/>
      <c r="D72" s="74"/>
      <c r="E72" s="74"/>
      <c r="F72" s="106"/>
      <c r="G72" s="72"/>
    </row>
    <row r="73" spans="1:7" ht="12" customHeight="1" x14ac:dyDescent="0.25">
      <c r="A73" s="75"/>
      <c r="B73" s="105" t="s">
        <v>47</v>
      </c>
      <c r="C73" s="74"/>
      <c r="D73" s="74"/>
      <c r="E73" s="74"/>
      <c r="F73" s="106"/>
      <c r="G73" s="72"/>
    </row>
    <row r="74" spans="1:7" ht="12" customHeight="1" thickBot="1" x14ac:dyDescent="0.3">
      <c r="A74" s="75"/>
      <c r="B74" s="107" t="s">
        <v>48</v>
      </c>
      <c r="C74" s="108"/>
      <c r="D74" s="108"/>
      <c r="E74" s="108"/>
      <c r="F74" s="109"/>
      <c r="G74" s="72"/>
    </row>
    <row r="75" spans="1:7" ht="12.75" customHeight="1" x14ac:dyDescent="0.25">
      <c r="A75" s="75"/>
      <c r="B75" s="100"/>
      <c r="C75" s="74"/>
      <c r="D75" s="74"/>
      <c r="E75" s="74"/>
      <c r="F75" s="74"/>
      <c r="G75" s="72"/>
    </row>
    <row r="76" spans="1:7" ht="12" customHeight="1" thickBot="1" x14ac:dyDescent="0.3">
      <c r="A76" s="75"/>
      <c r="B76" s="122" t="s">
        <v>49</v>
      </c>
      <c r="C76" s="123"/>
      <c r="D76" s="99"/>
      <c r="E76" s="65"/>
      <c r="F76" s="65"/>
      <c r="G76" s="72"/>
    </row>
    <row r="77" spans="1:7" ht="12" customHeight="1" x14ac:dyDescent="0.25">
      <c r="A77" s="75"/>
      <c r="B77" s="92" t="s">
        <v>34</v>
      </c>
      <c r="C77" s="66" t="s">
        <v>50</v>
      </c>
      <c r="D77" s="93" t="s">
        <v>51</v>
      </c>
      <c r="E77" s="65"/>
      <c r="F77" s="65"/>
      <c r="G77" s="72"/>
    </row>
    <row r="78" spans="1:7" ht="12" customHeight="1" x14ac:dyDescent="0.25">
      <c r="A78" s="75"/>
      <c r="B78" s="94" t="s">
        <v>52</v>
      </c>
      <c r="C78" s="67">
        <f>+G28</f>
        <v>6600000</v>
      </c>
      <c r="D78" s="95">
        <f>(C78/C84)</f>
        <v>0.5113142810659741</v>
      </c>
      <c r="E78" s="65"/>
      <c r="F78" s="65"/>
      <c r="G78" s="72"/>
    </row>
    <row r="79" spans="1:7" ht="12" customHeight="1" x14ac:dyDescent="0.25">
      <c r="A79" s="75"/>
      <c r="B79" s="94" t="s">
        <v>53</v>
      </c>
      <c r="C79" s="68">
        <v>0</v>
      </c>
      <c r="D79" s="95">
        <v>0</v>
      </c>
      <c r="E79" s="65"/>
      <c r="F79" s="65"/>
      <c r="G79" s="72"/>
    </row>
    <row r="80" spans="1:7" ht="12" customHeight="1" x14ac:dyDescent="0.25">
      <c r="A80" s="75"/>
      <c r="B80" s="94" t="s">
        <v>54</v>
      </c>
      <c r="C80" s="67">
        <f>+G38</f>
        <v>860000</v>
      </c>
      <c r="D80" s="95">
        <f>(C80/C84)</f>
        <v>6.6625800260111778E-2</v>
      </c>
      <c r="E80" s="65"/>
      <c r="F80" s="65"/>
      <c r="G80" s="72"/>
    </row>
    <row r="81" spans="1:7" ht="12" customHeight="1" x14ac:dyDescent="0.25">
      <c r="A81" s="75"/>
      <c r="B81" s="94" t="s">
        <v>28</v>
      </c>
      <c r="C81" s="67">
        <f>+G54</f>
        <v>4833250</v>
      </c>
      <c r="D81" s="95">
        <f>(C81/C84)</f>
        <v>0.37444087105486656</v>
      </c>
      <c r="E81" s="65"/>
      <c r="F81" s="65"/>
      <c r="G81" s="72"/>
    </row>
    <row r="82" spans="1:7" ht="12.75" customHeight="1" x14ac:dyDescent="0.25">
      <c r="A82" s="75"/>
      <c r="B82" s="94" t="s">
        <v>55</v>
      </c>
      <c r="C82" s="69">
        <f>+G59</f>
        <v>0</v>
      </c>
      <c r="D82" s="95">
        <f>(C82/C84)</f>
        <v>0</v>
      </c>
      <c r="E82" s="71"/>
      <c r="F82" s="71"/>
      <c r="G82" s="72"/>
    </row>
    <row r="83" spans="1:7" ht="12.75" customHeight="1" x14ac:dyDescent="0.25">
      <c r="A83" s="75"/>
      <c r="B83" s="94" t="s">
        <v>56</v>
      </c>
      <c r="C83" s="69">
        <f>+G62</f>
        <v>614662.5</v>
      </c>
      <c r="D83" s="95">
        <f>(C83/C84)</f>
        <v>4.7619047619047616E-2</v>
      </c>
      <c r="E83" s="71"/>
      <c r="F83" s="71"/>
      <c r="G83" s="72"/>
    </row>
    <row r="84" spans="1:7" ht="15" customHeight="1" thickBot="1" x14ac:dyDescent="0.3">
      <c r="A84" s="75"/>
      <c r="B84" s="96" t="s">
        <v>57</v>
      </c>
      <c r="C84" s="97">
        <f>SUM(C78:C83)</f>
        <v>12907912.5</v>
      </c>
      <c r="D84" s="98">
        <f>SUM(D78:D83)</f>
        <v>1</v>
      </c>
      <c r="E84" s="71"/>
      <c r="F84" s="71"/>
      <c r="G84" s="72"/>
    </row>
    <row r="85" spans="1:7" ht="12" customHeight="1" x14ac:dyDescent="0.25">
      <c r="A85" s="75"/>
      <c r="B85" s="90"/>
      <c r="C85" s="77"/>
      <c r="D85" s="77"/>
      <c r="E85" s="77"/>
      <c r="F85" s="77"/>
      <c r="G85" s="72"/>
    </row>
    <row r="86" spans="1:7" ht="12" customHeight="1" x14ac:dyDescent="0.25">
      <c r="A86" s="75"/>
      <c r="B86" s="91"/>
      <c r="C86" s="77"/>
      <c r="D86" s="77"/>
      <c r="E86" s="77"/>
      <c r="F86" s="77"/>
      <c r="G86" s="72"/>
    </row>
    <row r="87" spans="1:7" ht="12" customHeight="1" thickBot="1" x14ac:dyDescent="0.3">
      <c r="A87" s="75"/>
      <c r="B87" s="111"/>
      <c r="C87" s="112" t="s">
        <v>58</v>
      </c>
      <c r="D87" s="113"/>
      <c r="E87" s="114"/>
      <c r="F87" s="70"/>
      <c r="G87" s="72"/>
    </row>
    <row r="88" spans="1:7" ht="12" customHeight="1" x14ac:dyDescent="0.25">
      <c r="A88" s="75"/>
      <c r="B88" s="115" t="s">
        <v>59</v>
      </c>
      <c r="C88" s="116">
        <v>20000</v>
      </c>
      <c r="D88" s="116">
        <v>8000</v>
      </c>
      <c r="E88" s="117">
        <v>28000</v>
      </c>
      <c r="F88" s="110"/>
      <c r="G88" s="73"/>
    </row>
    <row r="89" spans="1:7" ht="12" customHeight="1" thickBot="1" x14ac:dyDescent="0.3">
      <c r="A89" s="75"/>
      <c r="B89" s="96" t="s">
        <v>60</v>
      </c>
      <c r="C89" s="97">
        <f>(G63/C88)</f>
        <v>645.395625</v>
      </c>
      <c r="D89" s="97">
        <f>(G63/D88)</f>
        <v>1613.4890625</v>
      </c>
      <c r="E89" s="118">
        <f>(G63/E88)</f>
        <v>460.99687499999999</v>
      </c>
      <c r="F89" s="110"/>
      <c r="G89" s="73"/>
    </row>
    <row r="90" spans="1:7" ht="12" customHeight="1" x14ac:dyDescent="0.25">
      <c r="A90" s="75"/>
      <c r="B90" s="101" t="s">
        <v>61</v>
      </c>
      <c r="C90" s="74"/>
      <c r="D90" s="74"/>
      <c r="E90" s="74"/>
      <c r="F90" s="74"/>
      <c r="G90" s="74"/>
    </row>
    <row r="91" spans="1:7" ht="12" customHeight="1" x14ac:dyDescent="0.25">
      <c r="A91" s="75"/>
    </row>
    <row r="92" spans="1:7" ht="12.75" customHeight="1" x14ac:dyDescent="0.25">
      <c r="A92" s="75"/>
    </row>
    <row r="93" spans="1:7" ht="12" customHeight="1" x14ac:dyDescent="0.25">
      <c r="A93" s="75"/>
    </row>
    <row r="94" spans="1:7" ht="12.75" customHeight="1" x14ac:dyDescent="0.25">
      <c r="A94" s="75"/>
    </row>
    <row r="95" spans="1:7" ht="12" customHeight="1" x14ac:dyDescent="0.25">
      <c r="A95" s="64"/>
    </row>
    <row r="96" spans="1:7" ht="12" customHeight="1" x14ac:dyDescent="0.25">
      <c r="A96" s="75"/>
    </row>
    <row r="97" spans="1:1" ht="12.75" customHeight="1" x14ac:dyDescent="0.25">
      <c r="A97" s="75"/>
    </row>
    <row r="98" spans="1:1" ht="15.6" customHeight="1" x14ac:dyDescent="0.25">
      <c r="A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2023-03-27T14:52:37Z</dcterms:modified>
</cp:coreProperties>
</file>