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Albahac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48" i="1"/>
  <c r="G24" i="1" l="1"/>
  <c r="G46" i="1"/>
  <c r="G58" i="1"/>
  <c r="G22" i="1" l="1"/>
  <c r="G37" i="1"/>
  <c r="G38" i="1"/>
  <c r="G39" i="1"/>
  <c r="G40" i="1"/>
  <c r="C79" i="1"/>
  <c r="G51" i="1"/>
  <c r="G57" i="1"/>
  <c r="G56" i="1"/>
  <c r="G27" i="1"/>
  <c r="G26" i="1"/>
  <c r="G25" i="1"/>
  <c r="G23" i="1"/>
  <c r="G21" i="1"/>
  <c r="G12" i="1"/>
  <c r="G64" i="1" s="1"/>
  <c r="G52" i="1" l="1"/>
  <c r="C81" i="1" s="1"/>
  <c r="G41" i="1"/>
  <c r="C80" i="1" s="1"/>
  <c r="G59" i="1"/>
  <c r="G28" i="1"/>
  <c r="C78" i="1" s="1"/>
  <c r="C82" i="1" l="1"/>
  <c r="G61" i="1"/>
  <c r="G62" i="1" s="1"/>
  <c r="C83" i="1" s="1"/>
  <c r="C84" i="1" s="1"/>
  <c r="G63" i="1" l="1"/>
  <c r="C89" i="1" s="1"/>
  <c r="D81" i="1"/>
  <c r="D78" i="1"/>
  <c r="D82" i="1"/>
  <c r="D83" i="1"/>
  <c r="D80" i="1"/>
  <c r="D89" i="1" l="1"/>
  <c r="G65" i="1"/>
  <c r="E89" i="1"/>
  <c r="D84" i="1"/>
</calcChain>
</file>

<file path=xl/sharedStrings.xml><?xml version="1.0" encoding="utf-8"?>
<sst xmlns="http://schemas.openxmlformats.org/spreadsheetml/2006/main" count="152" uniqueCount="112">
  <si>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</si>
  <si>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</si>
  <si>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</si>
  <si>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</si>
  <si>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</si>
  <si>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</si>
  <si>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</si>
  <si>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</si>
  <si>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</si>
  <si>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</si>
  <si>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</si>
  <si>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</si>
  <si>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</si>
  <si>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</si>
  <si>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</si>
  <si>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</si>
  <si>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</si>
  <si>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</si>
  <si>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</si>
  <si>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</si>
  <si>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</si>
  <si>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</si>
  <si>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</si>
  <si>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</si>
  <si>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</si>
  <si>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</si>
  <si>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</si>
  <si>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</si>
  <si>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</si>
  <si>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</si>
  <si>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</si>
  <si>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</si>
  <si>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</si>
  <si>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</si>
  <si>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</si>
  <si>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</si>
  <si>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</si>
  <si>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</si>
  <si>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</si>
  <si>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</si>
  <si>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</si>
  <si>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</si>
  <si>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</si>
  <si>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</si>
  <si>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</si>
  <si>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</si>
  <si>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</si>
  <si>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</si>
  <si>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</si>
  <si>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</si>
  <si>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</si>
  <si>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</si>
  <si>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</si>
  <si>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</si>
  <si>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</si>
  <si>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</si>
  <si>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ALBAHACA</t>
  </si>
  <si>
    <t>HOJA ANCHA</t>
  </si>
  <si>
    <t>BAJO</t>
  </si>
  <si>
    <t>VALPARAÍSO</t>
  </si>
  <si>
    <t>No hay</t>
  </si>
  <si>
    <t>PRECIO ESPERADO ($/Atado)</t>
  </si>
  <si>
    <t>Siembra</t>
  </si>
  <si>
    <t>Control manual de malezas</t>
  </si>
  <si>
    <t>Aplicación de fertilizantes</t>
  </si>
  <si>
    <t>Aplicación de fitosanitarios</t>
  </si>
  <si>
    <t>Cosecha</t>
  </si>
  <si>
    <t xml:space="preserve">Aradura </t>
  </si>
  <si>
    <t>Ago</t>
  </si>
  <si>
    <t>Rastraje</t>
  </si>
  <si>
    <t>Melgadura</t>
  </si>
  <si>
    <t xml:space="preserve">Acarreo de insumos </t>
  </si>
  <si>
    <t>Mar-Ago</t>
  </si>
  <si>
    <t>PLANTAS</t>
  </si>
  <si>
    <t xml:space="preserve">Semillas de albahaca </t>
  </si>
  <si>
    <t>Septiembre</t>
  </si>
  <si>
    <t>Combustible para generador bomba de agua</t>
  </si>
  <si>
    <t>Litros</t>
  </si>
  <si>
    <t>Ago-Dic</t>
  </si>
  <si>
    <t>Combustible para traslado de productos a lugar de venta</t>
  </si>
  <si>
    <t>Dic-Ene</t>
  </si>
  <si>
    <t>Rollo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</si>
  <si>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</si>
  <si>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</si>
  <si>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MERCADO LOCAL</t>
  </si>
  <si>
    <t>Agosto</t>
  </si>
  <si>
    <t>Agosto-Octubre</t>
  </si>
  <si>
    <t>FITOSANITARIOS</t>
  </si>
  <si>
    <t>Jabón Potásico (5L)</t>
  </si>
  <si>
    <t>5 Lt</t>
  </si>
  <si>
    <t>OCTUBRE</t>
  </si>
  <si>
    <t>Agosto-Septiembre</t>
  </si>
  <si>
    <t>Octubre</t>
  </si>
  <si>
    <t>ESCENARIOS COSTO UNITARIO  ($/Atado)</t>
  </si>
  <si>
    <t>Costo unitario ($/Atado) (*)</t>
  </si>
  <si>
    <t>Riego</t>
  </si>
  <si>
    <t>Plansa 550 mt</t>
  </si>
  <si>
    <t>RENDIMIENTO (Atado/1000 m2)</t>
  </si>
  <si>
    <t>Unidad (Horas Máquina)</t>
  </si>
  <si>
    <t>HM</t>
  </si>
  <si>
    <t>$/1000m2</t>
  </si>
  <si>
    <t>Rendimiento (Atado/1000m2)</t>
  </si>
  <si>
    <t>COSTO TOTAL/1000m2.</t>
  </si>
  <si>
    <t>RAPA NUI</t>
  </si>
  <si>
    <t>Aporcado</t>
  </si>
  <si>
    <t>Bocashi</t>
  </si>
  <si>
    <t>5 kg</t>
  </si>
  <si>
    <t>Enero</t>
  </si>
  <si>
    <t>Biofertilizante</t>
  </si>
  <si>
    <t>5 lt</t>
  </si>
  <si>
    <t>COSTOS DIRECTOS DE PRODUCCIÓN POR 1.000 m2 (INCLUYE IVA)</t>
  </si>
  <si>
    <t>Feb-23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</si>
</sst>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&quot;$&quot;* #,##0_ ;_ &quot;$&quot;* \-#,##0_ ;_ &quot;$&quot;* &quot;-&quot;_ ;_ @_ "/>
    <numFmt numFmtId="165" formatCode="_ * #,##0_ ;_ * \-#,##0_ ;_ * &quot;-&quot;_ ;_ @_ "/>
    <numFmt numFmtId="166" formatCode="_(&quot;$&quot;* #,##0.00_);_(&quot;$&quot;* \(#,##0.00\);_(&quot;$&quot;* &quot;-&quot;??_);_(@_)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&quot;$ &quot;* #,##0_-;&quot;-$ &quot;* #,##0_-;_-&quot;$ &quot;* \-??_-;_-@_-"/>
    <numFmt numFmtId="170" formatCode="_-&quot;$&quot;\ * #,##0_-;\-&quot;$&quot;\ * #,##0_-;_-&quot;$&quot;\ * &quot;-&quot;??_-;_-@_-"/>
    <numFmt numFmtId="171" formatCode="#,##0.0"/>
  </numFmts>
  <fonts count="2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b/>
      <sz val="8"/>
      <color rgb="FF000000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rgb="FF000000"/>
      <name val="Calibri"/>
      <family val="2"/>
    </font>
    <font>
      <b/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6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14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5" fillId="3" borderId="6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0" fontId="6" fillId="10" borderId="55" xfId="0" applyFont="1" applyFill="1" applyBorder="1" applyAlignment="1">
      <alignment horizontal="center" vertical="center"/>
    </xf>
    <xf numFmtId="169" fontId="6" fillId="0" borderId="55" xfId="1" applyNumberFormat="1" applyFont="1" applyBorder="1" applyAlignment="1" applyProtection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5" fillId="5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49" fontId="5" fillId="5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1" fillId="2" borderId="18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3" fontId="1" fillId="2" borderId="24" xfId="0" applyNumberFormat="1" applyFont="1" applyFill="1" applyBorder="1" applyAlignment="1">
      <alignment horizontal="center" vertical="center"/>
    </xf>
    <xf numFmtId="49" fontId="5" fillId="5" borderId="25" xfId="0" applyNumberFormat="1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49" fontId="5" fillId="3" borderId="28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49" fontId="5" fillId="5" borderId="28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49" fontId="5" fillId="5" borderId="30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67" fontId="5" fillId="2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9" borderId="42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49" fontId="10" fillId="8" borderId="33" xfId="0" applyNumberFormat="1" applyFont="1" applyFill="1" applyBorder="1" applyAlignment="1">
      <alignment horizontal="center" vertical="center"/>
    </xf>
    <xf numFmtId="49" fontId="10" fillId="8" borderId="22" xfId="0" applyNumberFormat="1" applyFont="1" applyFill="1" applyBorder="1" applyAlignment="1">
      <alignment horizontal="center" vertical="center"/>
    </xf>
    <xf numFmtId="49" fontId="1" fillId="8" borderId="34" xfId="0" applyNumberFormat="1" applyFont="1" applyFill="1" applyBorder="1" applyAlignment="1">
      <alignment horizontal="center" vertical="center"/>
    </xf>
    <xf numFmtId="49" fontId="10" fillId="2" borderId="3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9" fontId="1" fillId="2" borderId="36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168" fontId="10" fillId="2" borderId="6" xfId="0" applyNumberFormat="1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49" fontId="10" fillId="8" borderId="37" xfId="0" applyNumberFormat="1" applyFont="1" applyFill="1" applyBorder="1" applyAlignment="1">
      <alignment horizontal="center" vertical="center"/>
    </xf>
    <xf numFmtId="168" fontId="10" fillId="8" borderId="38" xfId="0" applyNumberFormat="1" applyFont="1" applyFill="1" applyBorder="1" applyAlignment="1">
      <alignment horizontal="center" vertical="center"/>
    </xf>
    <xf numFmtId="9" fontId="10" fillId="8" borderId="39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49" fontId="12" fillId="9" borderId="21" xfId="0" applyNumberFormat="1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5" fillId="9" borderId="51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49" fontId="10" fillId="8" borderId="52" xfId="0" applyNumberFormat="1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167" fontId="10" fillId="2" borderId="2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2" borderId="10" xfId="0" applyFill="1" applyBorder="1"/>
    <xf numFmtId="0" fontId="13" fillId="0" borderId="55" xfId="0" applyFont="1" applyBorder="1" applyAlignment="1">
      <alignment horizontal="center" vertical="center"/>
    </xf>
    <xf numFmtId="170" fontId="13" fillId="0" borderId="55" xfId="1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0" xfId="0"/>
    <xf numFmtId="49" fontId="5" fillId="3" borderId="58" xfId="0" applyNumberFormat="1" applyFont="1" applyFill="1" applyBorder="1" applyAlignment="1">
      <alignment horizontal="center" vertical="center"/>
    </xf>
    <xf numFmtId="49" fontId="5" fillId="3" borderId="58" xfId="0" applyNumberFormat="1" applyFont="1" applyFill="1" applyBorder="1" applyAlignment="1">
      <alignment horizontal="center" vertical="center" wrapText="1"/>
    </xf>
    <xf numFmtId="49" fontId="2" fillId="3" borderId="59" xfId="0" applyNumberFormat="1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49" fontId="1" fillId="2" borderId="60" xfId="0" applyNumberFormat="1" applyFont="1" applyFill="1" applyBorder="1" applyAlignment="1">
      <alignment horizontal="center" vertical="center" wrapText="1"/>
    </xf>
    <xf numFmtId="49" fontId="1" fillId="2" borderId="60" xfId="0" applyNumberFormat="1" applyFont="1" applyFill="1" applyBorder="1" applyAlignment="1">
      <alignment horizontal="center" vertical="center"/>
    </xf>
    <xf numFmtId="49" fontId="10" fillId="2" borderId="43" xfId="0" applyNumberFormat="1" applyFont="1" applyFill="1" applyBorder="1" applyAlignment="1">
      <alignment horizontal="left" vertical="center"/>
    </xf>
    <xf numFmtId="49" fontId="1" fillId="2" borderId="46" xfId="0" applyNumberFormat="1" applyFont="1" applyFill="1" applyBorder="1" applyAlignment="1">
      <alignment horizontal="left" vertical="center"/>
    </xf>
    <xf numFmtId="49" fontId="1" fillId="2" borderId="48" xfId="0" applyNumberFormat="1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left" vertical="center"/>
    </xf>
    <xf numFmtId="168" fontId="10" fillId="0" borderId="38" xfId="0" applyNumberFormat="1" applyFont="1" applyFill="1" applyBorder="1" applyAlignment="1">
      <alignment horizontal="center" vertical="center"/>
    </xf>
    <xf numFmtId="168" fontId="10" fillId="0" borderId="39" xfId="0" applyNumberFormat="1" applyFont="1" applyFill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3" fontId="18" fillId="0" borderId="55" xfId="0" applyNumberFormat="1" applyFont="1" applyBorder="1" applyAlignment="1">
      <alignment horizontal="center" vertical="center"/>
    </xf>
    <xf numFmtId="165" fontId="10" fillId="0" borderId="53" xfId="2" applyFont="1" applyFill="1" applyBorder="1" applyAlignment="1">
      <alignment horizontal="center" vertical="center"/>
    </xf>
    <xf numFmtId="165" fontId="10" fillId="0" borderId="54" xfId="2" applyFont="1" applyFill="1" applyBorder="1" applyAlignment="1">
      <alignment horizontal="center" vertical="center"/>
    </xf>
    <xf numFmtId="164" fontId="9" fillId="0" borderId="60" xfId="3" applyFont="1" applyFill="1" applyBorder="1" applyAlignment="1" applyProtection="1">
      <alignment horizontal="center" vertical="center" wrapText="1"/>
    </xf>
    <xf numFmtId="164" fontId="9" fillId="0" borderId="60" xfId="3" applyFont="1" applyFill="1" applyBorder="1" applyAlignment="1" applyProtection="1">
      <alignment horizontal="center" vertical="center"/>
    </xf>
    <xf numFmtId="164" fontId="6" fillId="0" borderId="60" xfId="3" applyFont="1" applyBorder="1" applyAlignment="1" applyProtection="1">
      <alignment horizontal="center" vertical="center"/>
    </xf>
    <xf numFmtId="164" fontId="6" fillId="0" borderId="60" xfId="3" applyFont="1" applyBorder="1" applyAlignment="1">
      <alignment horizontal="center" vertical="center"/>
    </xf>
    <xf numFmtId="164" fontId="2" fillId="3" borderId="59" xfId="3" applyFont="1" applyFill="1" applyBorder="1" applyAlignment="1">
      <alignment horizontal="center" vertical="center"/>
    </xf>
    <xf numFmtId="164" fontId="5" fillId="5" borderId="27" xfId="3" applyFont="1" applyFill="1" applyBorder="1" applyAlignment="1">
      <alignment horizontal="center" vertical="center"/>
    </xf>
    <xf numFmtId="164" fontId="5" fillId="3" borderId="29" xfId="3" applyFont="1" applyFill="1" applyBorder="1" applyAlignment="1">
      <alignment horizontal="center" vertical="center"/>
    </xf>
    <xf numFmtId="164" fontId="5" fillId="5" borderId="29" xfId="3" applyFont="1" applyFill="1" applyBorder="1" applyAlignment="1">
      <alignment horizontal="center" vertical="center"/>
    </xf>
    <xf numFmtId="164" fontId="5" fillId="6" borderId="32" xfId="3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171" fontId="6" fillId="0" borderId="55" xfId="0" applyNumberFormat="1" applyFont="1" applyBorder="1" applyAlignment="1">
      <alignment horizontal="center" vertical="center"/>
    </xf>
    <xf numFmtId="49" fontId="12" fillId="9" borderId="40" xfId="0" applyNumberFormat="1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56" xfId="0" applyNumberFormat="1" applyFont="1" applyFill="1" applyBorder="1" applyAlignment="1">
      <alignment horizontal="center" vertical="center" wrapText="1"/>
    </xf>
    <xf numFmtId="49" fontId="1" fillId="2" borderId="57" xfId="0" applyNumberFormat="1" applyFont="1" applyFill="1" applyBorder="1" applyAlignment="1">
      <alignment horizontal="center" vertical="center" wrapText="1"/>
    </xf>
    <xf numFmtId="49" fontId="17" fillId="3" borderId="6" xfId="0" applyNumberFormat="1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" fillId="2" borderId="56" xfId="0" applyNumberFormat="1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Moneda [0]" xfId="3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652145</xdr:colOff>
      <xdr:row>7</xdr:row>
      <xdr:rowOff>33989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B1" zoomScaleNormal="100" workbookViewId="0">
      <selection activeCell="B9" sqref="B9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5546875" style="85" customWidth="1"/>
    <col min="3" max="3" width="19.33203125" style="85" customWidth="1"/>
    <col min="4" max="4" width="9.44140625" style="85" customWidth="1"/>
    <col min="5" max="5" width="14.44140625" style="85" customWidth="1"/>
    <col min="6" max="6" width="11" style="85" customWidth="1"/>
    <col min="7" max="7" width="14.6640625" style="85" bestFit="1" customWidth="1"/>
    <col min="8" max="255" width="10.88671875" style="1" customWidth="1"/>
  </cols>
  <sheetData>
    <row r="1" spans="1:7" ht="15" customHeight="1" x14ac:dyDescent="0.3">
      <c r="A1" s="2"/>
      <c r="B1" s="22"/>
      <c r="C1" s="22"/>
      <c r="D1" s="22"/>
      <c r="E1" s="22"/>
      <c r="F1" s="22"/>
      <c r="G1" s="22"/>
    </row>
    <row r="2" spans="1:7" ht="15" customHeight="1" x14ac:dyDescent="0.3">
      <c r="A2" s="2"/>
      <c r="B2" s="22"/>
      <c r="C2" s="22"/>
      <c r="D2" s="22"/>
      <c r="E2" s="22"/>
      <c r="F2" s="22"/>
      <c r="G2" s="22"/>
    </row>
    <row r="3" spans="1:7" ht="15" customHeight="1" x14ac:dyDescent="0.3">
      <c r="A3" s="2"/>
      <c r="B3" s="22"/>
      <c r="C3" s="22"/>
      <c r="D3" s="22"/>
      <c r="E3" s="22"/>
      <c r="F3" s="22"/>
      <c r="G3" s="22"/>
    </row>
    <row r="4" spans="1:7" ht="15" customHeight="1" x14ac:dyDescent="0.3">
      <c r="A4" s="2"/>
      <c r="B4" s="22"/>
      <c r="C4" s="22"/>
      <c r="D4" s="22"/>
      <c r="E4" s="22"/>
      <c r="F4" s="22"/>
      <c r="G4" s="22"/>
    </row>
    <row r="5" spans="1:7" ht="15" customHeight="1" x14ac:dyDescent="0.3">
      <c r="A5" s="2"/>
      <c r="B5" s="22"/>
      <c r="C5" s="22"/>
      <c r="D5" s="22"/>
      <c r="E5" s="22"/>
      <c r="F5" s="22"/>
      <c r="G5" s="22"/>
    </row>
    <row r="6" spans="1:7" ht="15" customHeight="1" x14ac:dyDescent="0.3">
      <c r="A6" s="2"/>
      <c r="B6" s="22"/>
      <c r="C6" s="22"/>
      <c r="D6" s="22"/>
      <c r="E6" s="22"/>
      <c r="F6" s="22"/>
      <c r="G6" s="22"/>
    </row>
    <row r="7" spans="1:7" ht="15" customHeight="1" x14ac:dyDescent="0.3">
      <c r="A7" s="2"/>
      <c r="B7" s="22"/>
      <c r="C7" s="22"/>
      <c r="D7" s="22"/>
      <c r="E7" s="22"/>
      <c r="F7" s="22"/>
      <c r="G7" s="22"/>
    </row>
    <row r="8" spans="1:7" ht="15" customHeight="1" x14ac:dyDescent="0.3">
      <c r="A8" s="2"/>
      <c r="B8" s="12"/>
      <c r="C8" s="23"/>
      <c r="D8" s="22"/>
      <c r="E8" s="23"/>
      <c r="F8" s="23"/>
      <c r="G8" s="23"/>
    </row>
    <row r="9" spans="1:7" ht="12" customHeight="1" x14ac:dyDescent="0.3">
      <c r="A9" s="3"/>
      <c r="B9" s="109" t="s">
        <v>0</v>
      </c>
      <c r="C9" s="110" t="s">
        <v>56</v>
      </c>
      <c r="D9" s="111"/>
      <c r="E9" s="133" t="s">
        <v>97</v>
      </c>
      <c r="F9" s="134"/>
      <c r="G9" s="112">
        <v>900</v>
      </c>
    </row>
    <row r="10" spans="1:7" ht="14.4" x14ac:dyDescent="0.3">
      <c r="A10" s="3"/>
      <c r="B10" s="25" t="s">
        <v>1</v>
      </c>
      <c r="C10" s="105" t="s">
        <v>57</v>
      </c>
      <c r="D10" s="24"/>
      <c r="E10" s="129" t="s">
        <v>2</v>
      </c>
      <c r="F10" s="130"/>
      <c r="G10" s="20" t="s">
        <v>90</v>
      </c>
    </row>
    <row r="11" spans="1:7" ht="14.4" x14ac:dyDescent="0.3">
      <c r="A11" s="3"/>
      <c r="B11" s="25" t="s">
        <v>3</v>
      </c>
      <c r="C11" s="105" t="s">
        <v>58</v>
      </c>
      <c r="D11" s="24"/>
      <c r="E11" s="131" t="s">
        <v>61</v>
      </c>
      <c r="F11" s="132"/>
      <c r="G11" s="20">
        <v>2000</v>
      </c>
    </row>
    <row r="12" spans="1:7" ht="14.4" x14ac:dyDescent="0.3">
      <c r="A12" s="3"/>
      <c r="B12" s="25" t="s">
        <v>4</v>
      </c>
      <c r="C12" s="104" t="s">
        <v>59</v>
      </c>
      <c r="D12" s="24"/>
      <c r="E12" s="139" t="s">
        <v>5</v>
      </c>
      <c r="F12" s="140"/>
      <c r="G12" s="20">
        <f>SUM(G11*G9)</f>
        <v>1800000</v>
      </c>
    </row>
    <row r="13" spans="1:7" ht="14.4" x14ac:dyDescent="0.3">
      <c r="A13" s="3"/>
      <c r="B13" s="25" t="s">
        <v>6</v>
      </c>
      <c r="C13" s="105" t="s">
        <v>103</v>
      </c>
      <c r="D13" s="24"/>
      <c r="E13" s="129" t="s">
        <v>7</v>
      </c>
      <c r="F13" s="130"/>
      <c r="G13" s="20" t="s">
        <v>84</v>
      </c>
    </row>
    <row r="14" spans="1:7" ht="14.4" x14ac:dyDescent="0.3">
      <c r="A14" s="3"/>
      <c r="B14" s="25" t="s">
        <v>8</v>
      </c>
      <c r="C14" s="105" t="s">
        <v>103</v>
      </c>
      <c r="D14" s="24"/>
      <c r="E14" s="129" t="s">
        <v>9</v>
      </c>
      <c r="F14" s="130"/>
      <c r="G14" s="20" t="s">
        <v>90</v>
      </c>
    </row>
    <row r="15" spans="1:7" ht="14.4" x14ac:dyDescent="0.3">
      <c r="A15" s="3"/>
      <c r="B15" s="25" t="s">
        <v>10</v>
      </c>
      <c r="C15" s="124" t="s">
        <v>111</v>
      </c>
      <c r="D15" s="24"/>
      <c r="E15" s="135" t="s">
        <v>11</v>
      </c>
      <c r="F15" s="136"/>
      <c r="G15" s="20" t="s">
        <v>60</v>
      </c>
    </row>
    <row r="16" spans="1:7" ht="12" customHeight="1" x14ac:dyDescent="0.3">
      <c r="A16" s="2"/>
      <c r="B16" s="26"/>
      <c r="C16" s="27"/>
      <c r="D16" s="23"/>
      <c r="E16" s="28"/>
      <c r="F16" s="28"/>
      <c r="G16" s="29"/>
    </row>
    <row r="17" spans="1:7" ht="12" customHeight="1" x14ac:dyDescent="0.3">
      <c r="A17" s="4"/>
      <c r="B17" s="137" t="s">
        <v>110</v>
      </c>
      <c r="C17" s="138"/>
      <c r="D17" s="138"/>
      <c r="E17" s="138"/>
      <c r="F17" s="138"/>
      <c r="G17" s="138"/>
    </row>
    <row r="18" spans="1:7" ht="12" customHeight="1" x14ac:dyDescent="0.3">
      <c r="A18" s="2"/>
      <c r="B18" s="30"/>
      <c r="C18" s="31"/>
      <c r="D18" s="31"/>
      <c r="E18" s="31"/>
      <c r="F18" s="31"/>
      <c r="G18" s="31"/>
    </row>
    <row r="19" spans="1:7" ht="12" customHeight="1" x14ac:dyDescent="0.3">
      <c r="A19" s="3"/>
      <c r="B19" s="32" t="s">
        <v>12</v>
      </c>
      <c r="C19" s="33"/>
      <c r="D19" s="23"/>
      <c r="E19" s="23"/>
      <c r="F19" s="23"/>
      <c r="G19" s="23"/>
    </row>
    <row r="20" spans="1:7" ht="24" customHeight="1" x14ac:dyDescent="0.3">
      <c r="A20" s="4"/>
      <c r="B20" s="10" t="s">
        <v>13</v>
      </c>
      <c r="C20" s="10" t="s">
        <v>14</v>
      </c>
      <c r="D20" s="10" t="s">
        <v>15</v>
      </c>
      <c r="E20" s="10" t="s">
        <v>16</v>
      </c>
      <c r="F20" s="10" t="s">
        <v>17</v>
      </c>
      <c r="G20" s="10" t="s">
        <v>18</v>
      </c>
    </row>
    <row r="21" spans="1:7" ht="12.75" customHeight="1" x14ac:dyDescent="0.3">
      <c r="A21" s="4"/>
      <c r="B21" s="18" t="s">
        <v>62</v>
      </c>
      <c r="C21" s="18" t="s">
        <v>19</v>
      </c>
      <c r="D21" s="18">
        <v>1</v>
      </c>
      <c r="E21" s="18" t="s">
        <v>85</v>
      </c>
      <c r="F21" s="20">
        <v>50000</v>
      </c>
      <c r="G21" s="20">
        <f t="shared" ref="G21:G27" si="0">F21*D21</f>
        <v>50000</v>
      </c>
    </row>
    <row r="22" spans="1:7" ht="12.75" customHeight="1" x14ac:dyDescent="0.3">
      <c r="A22" s="4"/>
      <c r="B22" s="18" t="s">
        <v>95</v>
      </c>
      <c r="C22" s="18" t="s">
        <v>19</v>
      </c>
      <c r="D22" s="18">
        <v>4</v>
      </c>
      <c r="E22" s="18" t="s">
        <v>91</v>
      </c>
      <c r="F22" s="20">
        <v>50000</v>
      </c>
      <c r="G22" s="20">
        <f t="shared" si="0"/>
        <v>200000</v>
      </c>
    </row>
    <row r="23" spans="1:7" ht="12.75" customHeight="1" x14ac:dyDescent="0.3">
      <c r="A23" s="4"/>
      <c r="B23" s="18" t="s">
        <v>63</v>
      </c>
      <c r="C23" s="18" t="s">
        <v>19</v>
      </c>
      <c r="D23" s="18">
        <v>4</v>
      </c>
      <c r="E23" s="18" t="s">
        <v>86</v>
      </c>
      <c r="F23" s="20">
        <v>50000</v>
      </c>
      <c r="G23" s="20">
        <f t="shared" si="0"/>
        <v>200000</v>
      </c>
    </row>
    <row r="24" spans="1:7" ht="12.75" customHeight="1" x14ac:dyDescent="0.3">
      <c r="A24" s="4"/>
      <c r="B24" s="18" t="s">
        <v>104</v>
      </c>
      <c r="C24" s="18" t="s">
        <v>19</v>
      </c>
      <c r="D24" s="18">
        <v>1</v>
      </c>
      <c r="E24" s="18" t="s">
        <v>86</v>
      </c>
      <c r="F24" s="20">
        <v>50000</v>
      </c>
      <c r="G24" s="20">
        <f>+D24*F24</f>
        <v>50000</v>
      </c>
    </row>
    <row r="25" spans="1:7" ht="12.75" customHeight="1" x14ac:dyDescent="0.3">
      <c r="A25" s="4"/>
      <c r="B25" s="18" t="s">
        <v>64</v>
      </c>
      <c r="C25" s="18" t="s">
        <v>19</v>
      </c>
      <c r="D25" s="18">
        <v>1</v>
      </c>
      <c r="E25" s="18" t="s">
        <v>91</v>
      </c>
      <c r="F25" s="20">
        <v>50000</v>
      </c>
      <c r="G25" s="20">
        <f t="shared" si="0"/>
        <v>50000</v>
      </c>
    </row>
    <row r="26" spans="1:7" ht="25.5" customHeight="1" x14ac:dyDescent="0.3">
      <c r="A26" s="4"/>
      <c r="B26" s="18" t="s">
        <v>65</v>
      </c>
      <c r="C26" s="18" t="s">
        <v>19</v>
      </c>
      <c r="D26" s="18">
        <v>1</v>
      </c>
      <c r="E26" s="18" t="s">
        <v>91</v>
      </c>
      <c r="F26" s="20">
        <v>50000</v>
      </c>
      <c r="G26" s="20">
        <f t="shared" si="0"/>
        <v>50000</v>
      </c>
    </row>
    <row r="27" spans="1:7" ht="12.75" customHeight="1" x14ac:dyDescent="0.3">
      <c r="A27" s="4"/>
      <c r="B27" s="18" t="s">
        <v>66</v>
      </c>
      <c r="C27" s="18" t="s">
        <v>19</v>
      </c>
      <c r="D27" s="18">
        <v>1</v>
      </c>
      <c r="E27" s="18" t="s">
        <v>92</v>
      </c>
      <c r="F27" s="20">
        <v>50000</v>
      </c>
      <c r="G27" s="20">
        <f t="shared" si="0"/>
        <v>50000</v>
      </c>
    </row>
    <row r="28" spans="1:7" ht="12.75" customHeight="1" x14ac:dyDescent="0.3">
      <c r="A28" s="4"/>
      <c r="B28" s="34" t="s">
        <v>20</v>
      </c>
      <c r="C28" s="5"/>
      <c r="D28" s="5"/>
      <c r="E28" s="5"/>
      <c r="F28" s="5"/>
      <c r="G28" s="35">
        <f>SUM(G21:G27)</f>
        <v>650000</v>
      </c>
    </row>
    <row r="29" spans="1:7" ht="12" customHeight="1" x14ac:dyDescent="0.3">
      <c r="A29" s="2"/>
      <c r="B29" s="30"/>
      <c r="C29" s="31"/>
      <c r="D29" s="31"/>
      <c r="E29" s="31"/>
      <c r="F29" s="36"/>
      <c r="G29" s="36"/>
    </row>
    <row r="30" spans="1:7" ht="12" customHeight="1" x14ac:dyDescent="0.3">
      <c r="A30" s="3"/>
      <c r="B30" s="37" t="s">
        <v>21</v>
      </c>
      <c r="C30" s="11"/>
      <c r="D30" s="12"/>
      <c r="E30" s="12"/>
      <c r="F30" s="12"/>
      <c r="G30" s="12"/>
    </row>
    <row r="31" spans="1:7" ht="24" customHeight="1" x14ac:dyDescent="0.3">
      <c r="A31" s="3"/>
      <c r="B31" s="13" t="s">
        <v>13</v>
      </c>
      <c r="C31" s="14" t="s">
        <v>14</v>
      </c>
      <c r="D31" s="14" t="s">
        <v>15</v>
      </c>
      <c r="E31" s="13" t="s">
        <v>16</v>
      </c>
      <c r="F31" s="14" t="s">
        <v>17</v>
      </c>
      <c r="G31" s="13" t="s">
        <v>18</v>
      </c>
    </row>
    <row r="32" spans="1:7" ht="12" customHeight="1" x14ac:dyDescent="0.3">
      <c r="A32" s="3"/>
      <c r="B32" s="15"/>
      <c r="C32" s="15" t="s">
        <v>55</v>
      </c>
      <c r="D32" s="15"/>
      <c r="E32" s="15"/>
      <c r="F32" s="15"/>
      <c r="G32" s="15"/>
    </row>
    <row r="33" spans="1:11" ht="12" customHeight="1" x14ac:dyDescent="0.3">
      <c r="A33" s="3"/>
      <c r="B33" s="38" t="s">
        <v>22</v>
      </c>
      <c r="C33" s="6"/>
      <c r="D33" s="6"/>
      <c r="E33" s="6"/>
      <c r="F33" s="6"/>
      <c r="G33" s="6"/>
    </row>
    <row r="34" spans="1:11" ht="12" customHeight="1" x14ac:dyDescent="0.3">
      <c r="A34" s="2"/>
      <c r="B34" s="39"/>
      <c r="C34" s="21"/>
      <c r="D34" s="21"/>
      <c r="E34" s="21"/>
      <c r="F34" s="40"/>
      <c r="G34" s="40"/>
    </row>
    <row r="35" spans="1:11" ht="12" customHeight="1" x14ac:dyDescent="0.3">
      <c r="A35" s="3"/>
      <c r="B35" s="37" t="s">
        <v>23</v>
      </c>
      <c r="C35" s="11"/>
      <c r="D35" s="12"/>
      <c r="E35" s="12"/>
      <c r="F35" s="12"/>
      <c r="G35" s="12"/>
    </row>
    <row r="36" spans="1:11" ht="24" customHeight="1" x14ac:dyDescent="0.3">
      <c r="A36" s="3"/>
      <c r="B36" s="16" t="s">
        <v>13</v>
      </c>
      <c r="C36" s="16" t="s">
        <v>98</v>
      </c>
      <c r="D36" s="16" t="s">
        <v>15</v>
      </c>
      <c r="E36" s="16" t="s">
        <v>16</v>
      </c>
      <c r="F36" s="17" t="s">
        <v>17</v>
      </c>
      <c r="G36" s="16" t="s">
        <v>18</v>
      </c>
    </row>
    <row r="37" spans="1:11" ht="12.75" customHeight="1" x14ac:dyDescent="0.3">
      <c r="A37" s="4"/>
      <c r="B37" s="18" t="s">
        <v>67</v>
      </c>
      <c r="C37" s="18" t="s">
        <v>99</v>
      </c>
      <c r="D37" s="87">
        <v>0.7</v>
      </c>
      <c r="E37" s="19" t="s">
        <v>68</v>
      </c>
      <c r="F37" s="88">
        <v>35000</v>
      </c>
      <c r="G37" s="20">
        <f>F37*D37</f>
        <v>24500</v>
      </c>
    </row>
    <row r="38" spans="1:11" ht="12.75" customHeight="1" x14ac:dyDescent="0.3">
      <c r="A38" s="4"/>
      <c r="B38" s="18" t="s">
        <v>69</v>
      </c>
      <c r="C38" s="18" t="s">
        <v>99</v>
      </c>
      <c r="D38" s="87">
        <v>0.5</v>
      </c>
      <c r="E38" s="19" t="s">
        <v>68</v>
      </c>
      <c r="F38" s="88">
        <v>40000</v>
      </c>
      <c r="G38" s="20">
        <f>F38*D38</f>
        <v>20000</v>
      </c>
    </row>
    <row r="39" spans="1:11" ht="12.75" customHeight="1" x14ac:dyDescent="0.3">
      <c r="A39" s="4"/>
      <c r="B39" s="18" t="s">
        <v>70</v>
      </c>
      <c r="C39" s="18" t="s">
        <v>99</v>
      </c>
      <c r="D39" s="87">
        <v>0.4</v>
      </c>
      <c r="E39" s="19" t="s">
        <v>68</v>
      </c>
      <c r="F39" s="88">
        <v>35000</v>
      </c>
      <c r="G39" s="20">
        <f>F39*D39</f>
        <v>14000</v>
      </c>
    </row>
    <row r="40" spans="1:11" ht="12.75" customHeight="1" x14ac:dyDescent="0.3">
      <c r="A40" s="4"/>
      <c r="B40" s="18" t="s">
        <v>71</v>
      </c>
      <c r="C40" s="18" t="s">
        <v>99</v>
      </c>
      <c r="D40" s="87">
        <v>0.5</v>
      </c>
      <c r="E40" s="19" t="s">
        <v>72</v>
      </c>
      <c r="F40" s="88">
        <v>80000</v>
      </c>
      <c r="G40" s="20">
        <f>F40*D40</f>
        <v>40000</v>
      </c>
    </row>
    <row r="41" spans="1:11" ht="12.75" customHeight="1" x14ac:dyDescent="0.3">
      <c r="A41" s="3"/>
      <c r="B41" s="38" t="s">
        <v>25</v>
      </c>
      <c r="C41" s="6"/>
      <c r="D41" s="6"/>
      <c r="E41" s="6"/>
      <c r="F41" s="6"/>
      <c r="G41" s="41">
        <f>SUM(G37:G40)</f>
        <v>98500</v>
      </c>
    </row>
    <row r="42" spans="1:11" ht="12" customHeight="1" x14ac:dyDescent="0.3">
      <c r="A42" s="2"/>
      <c r="B42" s="39"/>
      <c r="C42" s="21"/>
      <c r="D42" s="21"/>
      <c r="E42" s="21"/>
      <c r="F42" s="40"/>
      <c r="G42" s="40"/>
    </row>
    <row r="43" spans="1:11" ht="12" customHeight="1" x14ac:dyDescent="0.3">
      <c r="A43" s="3"/>
      <c r="B43" s="37" t="s">
        <v>26</v>
      </c>
      <c r="C43" s="11"/>
      <c r="D43" s="12"/>
      <c r="E43" s="12"/>
      <c r="F43" s="12"/>
      <c r="G43" s="12"/>
    </row>
    <row r="44" spans="1:11" ht="24" customHeight="1" x14ac:dyDescent="0.3">
      <c r="A44" s="3"/>
      <c r="B44" s="17" t="s">
        <v>27</v>
      </c>
      <c r="C44" s="17" t="s">
        <v>28</v>
      </c>
      <c r="D44" s="17" t="s">
        <v>29</v>
      </c>
      <c r="E44" s="17" t="s">
        <v>16</v>
      </c>
      <c r="F44" s="17" t="s">
        <v>17</v>
      </c>
      <c r="G44" s="17" t="s">
        <v>18</v>
      </c>
      <c r="K44" s="9"/>
    </row>
    <row r="45" spans="1:11" ht="12.75" customHeight="1" x14ac:dyDescent="0.3">
      <c r="A45" s="4"/>
      <c r="B45" s="42" t="s">
        <v>73</v>
      </c>
      <c r="C45" s="18"/>
      <c r="D45" s="18"/>
      <c r="E45" s="18"/>
      <c r="F45" s="20"/>
      <c r="G45" s="20"/>
      <c r="K45" s="9"/>
    </row>
    <row r="46" spans="1:11" ht="12.75" customHeight="1" x14ac:dyDescent="0.3">
      <c r="A46" s="4"/>
      <c r="B46" s="18" t="s">
        <v>74</v>
      </c>
      <c r="C46" s="18" t="s">
        <v>31</v>
      </c>
      <c r="D46" s="126">
        <v>0.6</v>
      </c>
      <c r="E46" s="18" t="s">
        <v>75</v>
      </c>
      <c r="F46" s="20">
        <v>120000</v>
      </c>
      <c r="G46" s="20">
        <f>F46*D46</f>
        <v>72000</v>
      </c>
    </row>
    <row r="47" spans="1:11" ht="12.75" customHeight="1" x14ac:dyDescent="0.3">
      <c r="A47" s="4"/>
      <c r="B47" s="125" t="s">
        <v>30</v>
      </c>
      <c r="C47" s="87"/>
      <c r="D47" s="87"/>
      <c r="E47" s="87"/>
      <c r="F47" s="88"/>
      <c r="G47" s="88"/>
    </row>
    <row r="48" spans="1:11" ht="12.75" customHeight="1" x14ac:dyDescent="0.3">
      <c r="A48" s="4"/>
      <c r="B48" s="87" t="s">
        <v>105</v>
      </c>
      <c r="C48" s="87" t="s">
        <v>106</v>
      </c>
      <c r="D48" s="87">
        <v>4</v>
      </c>
      <c r="E48" s="87" t="s">
        <v>107</v>
      </c>
      <c r="F48" s="88">
        <v>10000</v>
      </c>
      <c r="G48" s="88">
        <f>F48*D48</f>
        <v>40000</v>
      </c>
    </row>
    <row r="49" spans="1:255" ht="12.75" customHeight="1" x14ac:dyDescent="0.3">
      <c r="A49" s="4"/>
      <c r="B49" s="87" t="s">
        <v>108</v>
      </c>
      <c r="C49" s="87" t="s">
        <v>109</v>
      </c>
      <c r="D49" s="87">
        <v>1</v>
      </c>
      <c r="E49" s="87" t="s">
        <v>107</v>
      </c>
      <c r="F49" s="88">
        <v>40000</v>
      </c>
      <c r="G49" s="88">
        <f>F49*D49</f>
        <v>40000</v>
      </c>
    </row>
    <row r="50" spans="1:255" ht="12.75" customHeight="1" x14ac:dyDescent="0.3">
      <c r="A50" s="4"/>
      <c r="B50" s="42" t="s">
        <v>87</v>
      </c>
      <c r="C50" s="18"/>
      <c r="D50" s="18"/>
      <c r="E50" s="18"/>
      <c r="F50" s="20"/>
      <c r="G50" s="20"/>
    </row>
    <row r="51" spans="1:255" s="90" customFormat="1" ht="12.75" customHeight="1" x14ac:dyDescent="0.3">
      <c r="A51" s="86"/>
      <c r="B51" s="18" t="s">
        <v>88</v>
      </c>
      <c r="C51" s="18" t="s">
        <v>89</v>
      </c>
      <c r="D51" s="87">
        <v>0.2</v>
      </c>
      <c r="E51" s="19" t="s">
        <v>24</v>
      </c>
      <c r="F51" s="88">
        <v>40000</v>
      </c>
      <c r="G51" s="88">
        <f>F51*D51</f>
        <v>8000</v>
      </c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  <c r="CO51" s="89"/>
      <c r="CP51" s="89"/>
      <c r="CQ51" s="89"/>
      <c r="CR51" s="89"/>
      <c r="CS51" s="89"/>
      <c r="CT51" s="89"/>
      <c r="CU51" s="89"/>
      <c r="CV51" s="89"/>
      <c r="CW51" s="89"/>
      <c r="CX51" s="89"/>
      <c r="CY51" s="89"/>
      <c r="CZ51" s="89"/>
      <c r="DA51" s="89"/>
      <c r="DB51" s="89"/>
      <c r="DC51" s="89"/>
      <c r="DD51" s="89"/>
      <c r="DE51" s="89"/>
      <c r="DF51" s="89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89"/>
      <c r="DR51" s="89"/>
      <c r="DS51" s="89"/>
      <c r="DT51" s="89"/>
      <c r="DU51" s="89"/>
      <c r="DV51" s="89"/>
      <c r="DW51" s="89"/>
      <c r="DX51" s="89"/>
      <c r="DY51" s="89"/>
      <c r="DZ51" s="89"/>
      <c r="EA51" s="89"/>
      <c r="EB51" s="89"/>
      <c r="EC51" s="89"/>
      <c r="ED51" s="89"/>
      <c r="EE51" s="89"/>
      <c r="EF51" s="89"/>
      <c r="EG51" s="89"/>
      <c r="EH51" s="89"/>
      <c r="EI51" s="89"/>
      <c r="EJ51" s="89"/>
      <c r="EK51" s="89"/>
      <c r="EL51" s="89"/>
      <c r="EM51" s="89"/>
      <c r="EN51" s="89"/>
      <c r="EO51" s="89"/>
      <c r="EP51" s="89"/>
      <c r="EQ51" s="89"/>
      <c r="ER51" s="89"/>
      <c r="ES51" s="89"/>
      <c r="ET51" s="89"/>
      <c r="EU51" s="89"/>
      <c r="EV51" s="89"/>
      <c r="EW51" s="89"/>
      <c r="EX51" s="89"/>
      <c r="EY51" s="89"/>
      <c r="EZ51" s="89"/>
      <c r="FA51" s="89"/>
      <c r="FB51" s="89"/>
      <c r="FC51" s="89"/>
      <c r="FD51" s="89"/>
      <c r="FE51" s="89"/>
      <c r="FF51" s="89"/>
      <c r="FG51" s="89"/>
      <c r="FH51" s="89"/>
      <c r="FI51" s="89"/>
      <c r="FJ51" s="89"/>
      <c r="FK51" s="89"/>
      <c r="FL51" s="89"/>
      <c r="FM51" s="89"/>
      <c r="FN51" s="89"/>
      <c r="FO51" s="89"/>
      <c r="FP51" s="89"/>
      <c r="FQ51" s="89"/>
      <c r="FR51" s="89"/>
      <c r="FS51" s="89"/>
      <c r="FT51" s="89"/>
      <c r="FU51" s="89"/>
      <c r="FV51" s="89"/>
      <c r="FW51" s="89"/>
      <c r="FX51" s="89"/>
      <c r="FY51" s="89"/>
      <c r="FZ51" s="89"/>
      <c r="GA51" s="89"/>
      <c r="GB51" s="89"/>
      <c r="GC51" s="89"/>
      <c r="GD51" s="89"/>
      <c r="GE51" s="89"/>
      <c r="GF51" s="89"/>
      <c r="GG51" s="89"/>
      <c r="GH51" s="89"/>
      <c r="GI51" s="89"/>
      <c r="GJ51" s="89"/>
      <c r="GK51" s="89"/>
      <c r="GL51" s="89"/>
      <c r="GM51" s="89"/>
      <c r="GN51" s="89"/>
      <c r="GO51" s="89"/>
      <c r="GP51" s="89"/>
      <c r="GQ51" s="89"/>
      <c r="GR51" s="89"/>
      <c r="GS51" s="89"/>
      <c r="GT51" s="89"/>
      <c r="GU51" s="89"/>
      <c r="GV51" s="89"/>
      <c r="GW51" s="89"/>
      <c r="GX51" s="89"/>
      <c r="GY51" s="89"/>
      <c r="GZ51" s="89"/>
      <c r="HA51" s="89"/>
      <c r="HB51" s="89"/>
      <c r="HC51" s="89"/>
      <c r="HD51" s="89"/>
      <c r="HE51" s="89"/>
      <c r="HF51" s="89"/>
      <c r="HG51" s="89"/>
      <c r="HH51" s="89"/>
      <c r="HI51" s="89"/>
      <c r="HJ51" s="89"/>
      <c r="HK51" s="89"/>
      <c r="HL51" s="89"/>
      <c r="HM51" s="89"/>
      <c r="HN51" s="89"/>
      <c r="HO51" s="89"/>
      <c r="HP51" s="89"/>
      <c r="HQ51" s="89"/>
      <c r="HR51" s="89"/>
      <c r="HS51" s="89"/>
      <c r="HT51" s="89"/>
      <c r="HU51" s="89"/>
      <c r="HV51" s="89"/>
      <c r="HW51" s="89"/>
      <c r="HX51" s="89"/>
      <c r="HY51" s="89"/>
      <c r="HZ51" s="89"/>
      <c r="IA51" s="89"/>
      <c r="IB51" s="89"/>
      <c r="IC51" s="89"/>
      <c r="ID51" s="89"/>
      <c r="IE51" s="89"/>
      <c r="IF51" s="89"/>
      <c r="IG51" s="89"/>
      <c r="IH51" s="89"/>
      <c r="II51" s="89"/>
      <c r="IJ51" s="89"/>
      <c r="IK51" s="89"/>
      <c r="IL51" s="89"/>
      <c r="IM51" s="89"/>
      <c r="IN51" s="89"/>
      <c r="IO51" s="89"/>
      <c r="IP51" s="89"/>
      <c r="IQ51" s="89"/>
      <c r="IR51" s="89"/>
      <c r="IS51" s="89"/>
      <c r="IT51" s="89"/>
      <c r="IU51" s="89"/>
    </row>
    <row r="52" spans="1:255" ht="13.5" customHeight="1" x14ac:dyDescent="0.3">
      <c r="A52" s="3"/>
      <c r="B52" s="38" t="s">
        <v>32</v>
      </c>
      <c r="C52" s="6"/>
      <c r="D52" s="6"/>
      <c r="E52" s="6"/>
      <c r="F52" s="6"/>
      <c r="G52" s="41">
        <f>SUM(G45:G51)</f>
        <v>160000</v>
      </c>
    </row>
    <row r="53" spans="1:255" ht="12" customHeight="1" x14ac:dyDescent="0.3">
      <c r="A53" s="2"/>
      <c r="B53" s="39"/>
      <c r="C53" s="21"/>
      <c r="D53" s="21"/>
      <c r="E53" s="21"/>
      <c r="F53" s="40"/>
      <c r="G53" s="40"/>
    </row>
    <row r="54" spans="1:255" ht="12" customHeight="1" x14ac:dyDescent="0.3">
      <c r="A54" s="3"/>
      <c r="B54" s="37" t="s">
        <v>33</v>
      </c>
      <c r="C54" s="11"/>
      <c r="D54" s="12"/>
      <c r="E54" s="12"/>
      <c r="F54" s="12"/>
      <c r="G54" s="12"/>
    </row>
    <row r="55" spans="1:255" ht="24" customHeight="1" x14ac:dyDescent="0.3">
      <c r="A55" s="3"/>
      <c r="B55" s="91" t="s">
        <v>34</v>
      </c>
      <c r="C55" s="92" t="s">
        <v>28</v>
      </c>
      <c r="D55" s="92" t="s">
        <v>29</v>
      </c>
      <c r="E55" s="91" t="s">
        <v>16</v>
      </c>
      <c r="F55" s="92" t="s">
        <v>17</v>
      </c>
      <c r="G55" s="91" t="s">
        <v>18</v>
      </c>
    </row>
    <row r="56" spans="1:255" ht="24" customHeight="1" x14ac:dyDescent="0.3">
      <c r="A56" s="8"/>
      <c r="B56" s="95" t="s">
        <v>76</v>
      </c>
      <c r="C56" s="95" t="s">
        <v>77</v>
      </c>
      <c r="D56" s="95">
        <v>24</v>
      </c>
      <c r="E56" s="96" t="s">
        <v>78</v>
      </c>
      <c r="F56" s="115">
        <v>1250</v>
      </c>
      <c r="G56" s="116">
        <f>F56*D56</f>
        <v>30000</v>
      </c>
    </row>
    <row r="57" spans="1:255" ht="24" customHeight="1" x14ac:dyDescent="0.3">
      <c r="A57" s="8"/>
      <c r="B57" s="97" t="s">
        <v>79</v>
      </c>
      <c r="C57" s="98" t="s">
        <v>77</v>
      </c>
      <c r="D57" s="98">
        <v>8</v>
      </c>
      <c r="E57" s="98" t="s">
        <v>80</v>
      </c>
      <c r="F57" s="117">
        <v>1250</v>
      </c>
      <c r="G57" s="118">
        <f>F57*D57</f>
        <v>10000</v>
      </c>
    </row>
    <row r="58" spans="1:255" ht="12.75" customHeight="1" x14ac:dyDescent="0.3">
      <c r="A58" s="8"/>
      <c r="B58" s="99" t="s">
        <v>96</v>
      </c>
      <c r="C58" s="100" t="s">
        <v>81</v>
      </c>
      <c r="D58" s="18">
        <v>0.5</v>
      </c>
      <c r="E58" s="99" t="s">
        <v>24</v>
      </c>
      <c r="F58" s="117">
        <v>40000</v>
      </c>
      <c r="G58" s="118">
        <f>F58*D58</f>
        <v>20000</v>
      </c>
    </row>
    <row r="59" spans="1:255" ht="13.5" customHeight="1" x14ac:dyDescent="0.3">
      <c r="A59" s="3"/>
      <c r="B59" s="93" t="s">
        <v>35</v>
      </c>
      <c r="C59" s="94"/>
      <c r="D59" s="94"/>
      <c r="E59" s="94"/>
      <c r="F59" s="119"/>
      <c r="G59" s="119">
        <f>SUM(G56:G58)</f>
        <v>60000</v>
      </c>
    </row>
    <row r="60" spans="1:255" ht="12" customHeight="1" x14ac:dyDescent="0.3">
      <c r="A60" s="2"/>
      <c r="B60" s="43"/>
      <c r="C60" s="43"/>
      <c r="D60" s="43"/>
      <c r="E60" s="43"/>
      <c r="F60" s="44"/>
      <c r="G60" s="44"/>
    </row>
    <row r="61" spans="1:255" ht="12" customHeight="1" x14ac:dyDescent="0.3">
      <c r="A61" s="8"/>
      <c r="B61" s="45" t="s">
        <v>36</v>
      </c>
      <c r="C61" s="46"/>
      <c r="D61" s="46"/>
      <c r="E61" s="46"/>
      <c r="F61" s="46"/>
      <c r="G61" s="120">
        <f>G28+G41+G52+G59</f>
        <v>968500</v>
      </c>
    </row>
    <row r="62" spans="1:255" ht="12" customHeight="1" x14ac:dyDescent="0.3">
      <c r="A62" s="8"/>
      <c r="B62" s="47" t="s">
        <v>37</v>
      </c>
      <c r="C62" s="48"/>
      <c r="D62" s="48"/>
      <c r="E62" s="48"/>
      <c r="F62" s="48"/>
      <c r="G62" s="121">
        <f>G61*0.05</f>
        <v>48425</v>
      </c>
    </row>
    <row r="63" spans="1:255" ht="12" customHeight="1" x14ac:dyDescent="0.3">
      <c r="A63" s="8"/>
      <c r="B63" s="49" t="s">
        <v>38</v>
      </c>
      <c r="C63" s="50"/>
      <c r="D63" s="50"/>
      <c r="E63" s="50"/>
      <c r="F63" s="50"/>
      <c r="G63" s="122">
        <f>G62+G61</f>
        <v>1016925</v>
      </c>
    </row>
    <row r="64" spans="1:255" ht="12" customHeight="1" x14ac:dyDescent="0.3">
      <c r="A64" s="8"/>
      <c r="B64" s="47" t="s">
        <v>39</v>
      </c>
      <c r="C64" s="48"/>
      <c r="D64" s="48"/>
      <c r="E64" s="48"/>
      <c r="F64" s="48"/>
      <c r="G64" s="121">
        <f>G12</f>
        <v>1800000</v>
      </c>
    </row>
    <row r="65" spans="1:7" ht="12" customHeight="1" x14ac:dyDescent="0.3">
      <c r="A65" s="8"/>
      <c r="B65" s="51" t="s">
        <v>40</v>
      </c>
      <c r="C65" s="52"/>
      <c r="D65" s="52"/>
      <c r="E65" s="52"/>
      <c r="F65" s="52"/>
      <c r="G65" s="123">
        <f>G64-G63</f>
        <v>783075</v>
      </c>
    </row>
    <row r="66" spans="1:7" ht="12" customHeight="1" x14ac:dyDescent="0.3">
      <c r="A66" s="8"/>
      <c r="B66" s="53" t="s">
        <v>82</v>
      </c>
      <c r="C66" s="54"/>
      <c r="D66" s="54"/>
      <c r="E66" s="54"/>
      <c r="F66" s="54"/>
      <c r="G66" s="55"/>
    </row>
    <row r="67" spans="1:7" ht="12.75" customHeight="1" thickBot="1" x14ac:dyDescent="0.35">
      <c r="A67" s="8"/>
      <c r="B67" s="56"/>
      <c r="C67" s="54"/>
      <c r="D67" s="54"/>
      <c r="E67" s="54"/>
      <c r="F67" s="54"/>
      <c r="G67" s="55"/>
    </row>
    <row r="68" spans="1:7" ht="12" customHeight="1" x14ac:dyDescent="0.3">
      <c r="A68" s="8"/>
      <c r="B68" s="101" t="s">
        <v>83</v>
      </c>
      <c r="C68" s="57"/>
      <c r="D68" s="57"/>
      <c r="E68" s="57"/>
      <c r="F68" s="58"/>
      <c r="G68" s="55"/>
    </row>
    <row r="69" spans="1:7" ht="12" customHeight="1" x14ac:dyDescent="0.3">
      <c r="A69" s="8"/>
      <c r="B69" s="102" t="s">
        <v>41</v>
      </c>
      <c r="C69" s="56"/>
      <c r="D69" s="56"/>
      <c r="E69" s="56"/>
      <c r="F69" s="59"/>
      <c r="G69" s="55"/>
    </row>
    <row r="70" spans="1:7" ht="12" customHeight="1" x14ac:dyDescent="0.3">
      <c r="A70" s="8"/>
      <c r="B70" s="102" t="s">
        <v>42</v>
      </c>
      <c r="C70" s="56"/>
      <c r="D70" s="56"/>
      <c r="E70" s="56"/>
      <c r="F70" s="59"/>
      <c r="G70" s="55"/>
    </row>
    <row r="71" spans="1:7" ht="12" customHeight="1" x14ac:dyDescent="0.3">
      <c r="A71" s="8"/>
      <c r="B71" s="102" t="s">
        <v>43</v>
      </c>
      <c r="C71" s="56"/>
      <c r="D71" s="56"/>
      <c r="E71" s="56"/>
      <c r="F71" s="59"/>
      <c r="G71" s="55"/>
    </row>
    <row r="72" spans="1:7" ht="12" customHeight="1" x14ac:dyDescent="0.3">
      <c r="A72" s="8"/>
      <c r="B72" s="102" t="s">
        <v>44</v>
      </c>
      <c r="C72" s="56"/>
      <c r="D72" s="56"/>
      <c r="E72" s="56"/>
      <c r="F72" s="59"/>
      <c r="G72" s="55"/>
    </row>
    <row r="73" spans="1:7" ht="12" customHeight="1" x14ac:dyDescent="0.3">
      <c r="A73" s="8"/>
      <c r="B73" s="102" t="s">
        <v>45</v>
      </c>
      <c r="C73" s="56"/>
      <c r="D73" s="56"/>
      <c r="E73" s="56"/>
      <c r="F73" s="59"/>
      <c r="G73" s="55"/>
    </row>
    <row r="74" spans="1:7" ht="12.75" customHeight="1" thickBot="1" x14ac:dyDescent="0.35">
      <c r="A74" s="8"/>
      <c r="B74" s="103" t="s">
        <v>46</v>
      </c>
      <c r="C74" s="60"/>
      <c r="D74" s="60"/>
      <c r="E74" s="60"/>
      <c r="F74" s="61"/>
      <c r="G74" s="55"/>
    </row>
    <row r="75" spans="1:7" ht="12.75" customHeight="1" x14ac:dyDescent="0.3">
      <c r="A75" s="8"/>
      <c r="B75" s="56"/>
      <c r="C75" s="56"/>
      <c r="D75" s="56"/>
      <c r="E75" s="56"/>
      <c r="F75" s="56"/>
      <c r="G75" s="55"/>
    </row>
    <row r="76" spans="1:7" ht="15" customHeight="1" thickBot="1" x14ac:dyDescent="0.35">
      <c r="A76" s="8"/>
      <c r="B76" s="127" t="s">
        <v>47</v>
      </c>
      <c r="C76" s="128"/>
      <c r="D76" s="62"/>
      <c r="E76" s="63"/>
      <c r="F76" s="63"/>
      <c r="G76" s="55"/>
    </row>
    <row r="77" spans="1:7" ht="12" customHeight="1" x14ac:dyDescent="0.3">
      <c r="A77" s="8"/>
      <c r="B77" s="64" t="s">
        <v>34</v>
      </c>
      <c r="C77" s="65" t="s">
        <v>100</v>
      </c>
      <c r="D77" s="66" t="s">
        <v>48</v>
      </c>
      <c r="E77" s="63"/>
      <c r="F77" s="63"/>
      <c r="G77" s="55"/>
    </row>
    <row r="78" spans="1:7" ht="12" customHeight="1" x14ac:dyDescent="0.3">
      <c r="A78" s="8"/>
      <c r="B78" s="67" t="s">
        <v>49</v>
      </c>
      <c r="C78" s="68">
        <f>G28</f>
        <v>650000</v>
      </c>
      <c r="D78" s="69">
        <f>(C78/C84)</f>
        <v>0.6391818472355385</v>
      </c>
      <c r="E78" s="63"/>
      <c r="F78" s="63"/>
      <c r="G78" s="55"/>
    </row>
    <row r="79" spans="1:7" ht="12" customHeight="1" x14ac:dyDescent="0.3">
      <c r="A79" s="8"/>
      <c r="B79" s="67" t="s">
        <v>50</v>
      </c>
      <c r="C79" s="70">
        <f>G33</f>
        <v>0</v>
      </c>
      <c r="D79" s="69">
        <v>0</v>
      </c>
      <c r="E79" s="63"/>
      <c r="F79" s="63"/>
      <c r="G79" s="55"/>
    </row>
    <row r="80" spans="1:7" ht="12" customHeight="1" x14ac:dyDescent="0.3">
      <c r="A80" s="8"/>
      <c r="B80" s="67" t="s">
        <v>51</v>
      </c>
      <c r="C80" s="68">
        <f>G41</f>
        <v>98500</v>
      </c>
      <c r="D80" s="69">
        <f>(C80/C84)</f>
        <v>9.6860633773385454E-2</v>
      </c>
      <c r="E80" s="63"/>
      <c r="F80" s="63"/>
      <c r="G80" s="55"/>
    </row>
    <row r="81" spans="1:7" ht="12" customHeight="1" x14ac:dyDescent="0.3">
      <c r="A81" s="8"/>
      <c r="B81" s="67" t="s">
        <v>27</v>
      </c>
      <c r="C81" s="68">
        <f>G52</f>
        <v>160000</v>
      </c>
      <c r="D81" s="69">
        <f>(C81/C84)</f>
        <v>0.15733707008874795</v>
      </c>
      <c r="E81" s="63"/>
      <c r="F81" s="63"/>
      <c r="G81" s="55"/>
    </row>
    <row r="82" spans="1:7" ht="12" customHeight="1" x14ac:dyDescent="0.3">
      <c r="A82" s="8"/>
      <c r="B82" s="67" t="s">
        <v>52</v>
      </c>
      <c r="C82" s="71">
        <f>G59</f>
        <v>60000</v>
      </c>
      <c r="D82" s="69">
        <f>(C82/C84)</f>
        <v>5.9001401283280477E-2</v>
      </c>
      <c r="E82" s="72"/>
      <c r="F82" s="72"/>
      <c r="G82" s="55"/>
    </row>
    <row r="83" spans="1:7" ht="12" customHeight="1" x14ac:dyDescent="0.3">
      <c r="A83" s="8"/>
      <c r="B83" s="67" t="s">
        <v>53</v>
      </c>
      <c r="C83" s="71">
        <f>G62</f>
        <v>48425</v>
      </c>
      <c r="D83" s="69">
        <f>(C83/C84)</f>
        <v>4.7619047619047616E-2</v>
      </c>
      <c r="E83" s="72"/>
      <c r="F83" s="72"/>
      <c r="G83" s="55"/>
    </row>
    <row r="84" spans="1:7" ht="12.75" customHeight="1" thickBot="1" x14ac:dyDescent="0.35">
      <c r="A84" s="8"/>
      <c r="B84" s="73" t="s">
        <v>102</v>
      </c>
      <c r="C84" s="74">
        <f>SUM(C78:C83)</f>
        <v>1016925</v>
      </c>
      <c r="D84" s="75">
        <f>SUM(D78:D83)</f>
        <v>1</v>
      </c>
      <c r="E84" s="72"/>
      <c r="F84" s="72"/>
      <c r="G84" s="55"/>
    </row>
    <row r="85" spans="1:7" ht="12" customHeight="1" x14ac:dyDescent="0.3">
      <c r="A85" s="8"/>
      <c r="B85" s="56"/>
      <c r="C85" s="54"/>
      <c r="D85" s="54"/>
      <c r="E85" s="54"/>
      <c r="F85" s="54"/>
      <c r="G85" s="55"/>
    </row>
    <row r="86" spans="1:7" ht="12.75" customHeight="1" x14ac:dyDescent="0.3">
      <c r="A86" s="8"/>
      <c r="B86" s="76"/>
      <c r="C86" s="54"/>
      <c r="D86" s="54"/>
      <c r="E86" s="54"/>
      <c r="F86" s="54"/>
      <c r="G86" s="55"/>
    </row>
    <row r="87" spans="1:7" ht="12" customHeight="1" thickBot="1" x14ac:dyDescent="0.35">
      <c r="A87" s="7"/>
      <c r="B87" s="77"/>
      <c r="C87" s="78" t="s">
        <v>93</v>
      </c>
      <c r="D87" s="79"/>
      <c r="E87" s="80"/>
      <c r="F87" s="81"/>
      <c r="G87" s="55"/>
    </row>
    <row r="88" spans="1:7" ht="12" customHeight="1" x14ac:dyDescent="0.3">
      <c r="A88" s="8"/>
      <c r="B88" s="82" t="s">
        <v>101</v>
      </c>
      <c r="C88" s="113">
        <v>900</v>
      </c>
      <c r="D88" s="113">
        <v>1000</v>
      </c>
      <c r="E88" s="114">
        <v>1100</v>
      </c>
      <c r="F88" s="83"/>
      <c r="G88" s="84"/>
    </row>
    <row r="89" spans="1:7" ht="12.75" customHeight="1" thickBot="1" x14ac:dyDescent="0.35">
      <c r="A89" s="8"/>
      <c r="B89" s="73" t="s">
        <v>94</v>
      </c>
      <c r="C89" s="107">
        <f>(G63/C88)</f>
        <v>1129.9166666666667</v>
      </c>
      <c r="D89" s="107">
        <f>(G63/D88)</f>
        <v>1016.925</v>
      </c>
      <c r="E89" s="108">
        <f>(G63/E88)</f>
        <v>924.47727272727275</v>
      </c>
      <c r="F89" s="83"/>
      <c r="G89" s="84"/>
    </row>
    <row r="90" spans="1:7" ht="15.6" customHeight="1" x14ac:dyDescent="0.3">
      <c r="A90" s="8"/>
      <c r="B90" s="106" t="s">
        <v>54</v>
      </c>
      <c r="C90" s="56"/>
      <c r="D90" s="56"/>
      <c r="E90" s="56"/>
      <c r="F90" s="56"/>
      <c r="G90" s="56"/>
    </row>
  </sheetData>
  <mergeCells count="9">
    <mergeCell ref="B76:C76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B074720-A425-4472-9FA7-9E12E6E765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13A11D-2DD4-40A3-98E8-00CE319281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C6E15B-74BA-40DA-A980-D72C92EE8680}">
  <ds:schemaRefs>
    <ds:schemaRef ds:uri="http://schemas.microsoft.com/office/2006/metadata/properties"/>
    <ds:schemaRef ds:uri="1030f0af-99cb-42f1-88fc-acec73331192"/>
    <ds:schemaRef ds:uri="c5dbce2d-49dc-4afe-a5b0-d7fb7a901161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Albahaca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