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epto\"/>
    </mc:Choice>
  </mc:AlternateContent>
  <bookViews>
    <workbookView xWindow="0" yWindow="0" windowWidth="28800" windowHeight="12300"/>
  </bookViews>
  <sheets>
    <sheet name="ALCACHOFAS" sheetId="1" r:id="rId1"/>
  </sheets>
  <calcPr calcId="162913"/>
</workbook>
</file>

<file path=xl/calcChain.xml><?xml version="1.0" encoding="utf-8"?>
<calcChain xmlns="http://schemas.openxmlformats.org/spreadsheetml/2006/main">
  <c r="G51" i="1" l="1"/>
  <c r="G65" i="1" l="1"/>
  <c r="G64" i="1"/>
  <c r="G59" i="1"/>
  <c r="G58" i="1"/>
  <c r="G56" i="1"/>
  <c r="G55" i="1"/>
  <c r="G53" i="1"/>
  <c r="G50" i="1"/>
  <c r="G49" i="1"/>
  <c r="G47" i="1"/>
  <c r="G42" i="1"/>
  <c r="G41" i="1"/>
  <c r="G40" i="1"/>
  <c r="G39" i="1"/>
  <c r="G38" i="1"/>
  <c r="G28" i="1"/>
  <c r="G27" i="1"/>
  <c r="G26" i="1"/>
  <c r="G25" i="1"/>
  <c r="G24" i="1"/>
  <c r="G23" i="1"/>
  <c r="G22" i="1"/>
  <c r="G21" i="1"/>
  <c r="G12" i="1"/>
  <c r="G71" i="1" s="1"/>
  <c r="G43" i="1" l="1"/>
  <c r="C87" i="1" s="1"/>
  <c r="G66" i="1"/>
  <c r="C89" i="1" s="1"/>
  <c r="G29" i="1"/>
  <c r="C85" i="1" s="1"/>
  <c r="G60" i="1"/>
  <c r="C88" i="1" s="1"/>
  <c r="G68" i="1" l="1"/>
  <c r="G69" i="1" s="1"/>
  <c r="G70" i="1" s="1"/>
  <c r="G72" i="1" s="1"/>
  <c r="C90" i="1" l="1"/>
  <c r="C91" i="1" s="1"/>
  <c r="C96" i="1"/>
  <c r="E96" i="1"/>
  <c r="D96" i="1" l="1"/>
  <c r="D89" i="1"/>
  <c r="D87" i="1"/>
  <c r="D85" i="1"/>
  <c r="D88" i="1"/>
  <c r="D90" i="1"/>
  <c r="D91" i="1" l="1"/>
</calcChain>
</file>

<file path=xl/sharedStrings.xml><?xml version="1.0" encoding="utf-8"?>
<sst xmlns="http://schemas.openxmlformats.org/spreadsheetml/2006/main" count="175" uniqueCount="126">
  <si>
    <t>RUBRO O CULTIVO</t>
  </si>
  <si>
    <t>ALCACHOFA</t>
  </si>
  <si>
    <t>RENDIMIENTO (UNID/Há.)</t>
  </si>
  <si>
    <t>VARIEDAD</t>
  </si>
  <si>
    <t>CHILENA</t>
  </si>
  <si>
    <t>FECHA ESTIMADA  PRECIO VENTA</t>
  </si>
  <si>
    <t>OCTUB-DICIEMB</t>
  </si>
  <si>
    <t>NIVEL TECNOLÓGICO</t>
  </si>
  <si>
    <t>MEDIO</t>
  </si>
  <si>
    <t>PRECIO ESPERADO ($/UNID)</t>
  </si>
  <si>
    <t>REGIÓN</t>
  </si>
  <si>
    <t>MAULE</t>
  </si>
  <si>
    <t>INGRESO ESPERADO, con IVA ($)</t>
  </si>
  <si>
    <t>AGENCIA DE ÁREA</t>
  </si>
  <si>
    <t>DESTINO PRODUCCION</t>
  </si>
  <si>
    <t>MERCADO INTERNO</t>
  </si>
  <si>
    <t>COMUNA/LOCALIDAD</t>
  </si>
  <si>
    <t>FECHA DE COSECHA</t>
  </si>
  <si>
    <t>FECHA PRECIO INSUMOS</t>
  </si>
  <si>
    <t>CONTINGENCIA</t>
  </si>
  <si>
    <t>NO HAY</t>
  </si>
  <si>
    <t>COSTOS DIRECTOS DE PRODUCCIÓN POR HECTÁREA (INCLUYE IVA)</t>
  </si>
  <si>
    <t>MANO DE OBRA</t>
  </si>
  <si>
    <t>Labores</t>
  </si>
  <si>
    <t>Unidad</t>
  </si>
  <si>
    <t>N° Jornadas/HA</t>
  </si>
  <si>
    <t>Época (Mes)</t>
  </si>
  <si>
    <t xml:space="preserve"> Precio Unitario ($) </t>
  </si>
  <si>
    <t xml:space="preserve"> Sub Total ($) </t>
  </si>
  <si>
    <t>RIEGO</t>
  </si>
  <si>
    <t>JH</t>
  </si>
  <si>
    <t>MARZO-NOV.</t>
  </si>
  <si>
    <t>FERTILIZACION</t>
  </si>
  <si>
    <t>MARZO-SEPT.</t>
  </si>
  <si>
    <t>APLIC. PESTICIDAS</t>
  </si>
  <si>
    <t>MAYO-JUN.</t>
  </si>
  <si>
    <t>CONTROL DE MALEZAS</t>
  </si>
  <si>
    <t>MARZO-JUN.</t>
  </si>
  <si>
    <t>COSECHA</t>
  </si>
  <si>
    <t>NOV.-DIC.</t>
  </si>
  <si>
    <t>DESHIJADURA</t>
  </si>
  <si>
    <t>ABRIL-JUNIO</t>
  </si>
  <si>
    <t>REPLANTE</t>
  </si>
  <si>
    <t>ABRIL</t>
  </si>
  <si>
    <t>OTRAS LABORES</t>
  </si>
  <si>
    <t>Subtotal Jornadas Hombre</t>
  </si>
  <si>
    <t>JORNADAS ANIMAL</t>
  </si>
  <si>
    <t>N° Jornadas</t>
  </si>
  <si>
    <t>N/A</t>
  </si>
  <si>
    <t>Subtotal Jornadas Animal</t>
  </si>
  <si>
    <t>MAQUINARIA</t>
  </si>
  <si>
    <t>N° Jornadas/HA.</t>
  </si>
  <si>
    <t>APLIC. FERTILZ-PESTICIDAS</t>
  </si>
  <si>
    <t>MARZO-OCT.</t>
  </si>
  <si>
    <t>CULTIVADORA</t>
  </si>
  <si>
    <t>ABRIL-MAYO</t>
  </si>
  <si>
    <t>RASTRAJE</t>
  </si>
  <si>
    <t>MARZO-ABRIL</t>
  </si>
  <si>
    <t>TRASLADO INSUMOS</t>
  </si>
  <si>
    <t>ARADURA</t>
  </si>
  <si>
    <t>Subtotal Costo Maquinaria</t>
  </si>
  <si>
    <t>INSUMOS</t>
  </si>
  <si>
    <t>Insumos</t>
  </si>
  <si>
    <t>Unidad (Kg/l/u)</t>
  </si>
  <si>
    <t>Cantidad (Kg/l/u)/HA.</t>
  </si>
  <si>
    <t>HIJUELOS</t>
  </si>
  <si>
    <t xml:space="preserve">U  </t>
  </si>
  <si>
    <t>FERTILIZANTES</t>
  </si>
  <si>
    <t xml:space="preserve"> </t>
  </si>
  <si>
    <t>UREA</t>
  </si>
  <si>
    <t>KG</t>
  </si>
  <si>
    <t>MARZO-AGOSTO</t>
  </si>
  <si>
    <t>SUPERFOSFATO TRIPLE</t>
  </si>
  <si>
    <t>NITRATO DE K.</t>
  </si>
  <si>
    <t>HERBICIDAS</t>
  </si>
  <si>
    <t>L</t>
  </si>
  <si>
    <t>MARZO-MAYO</t>
  </si>
  <si>
    <t>FUNGICIDA</t>
  </si>
  <si>
    <t>JULIO-NOV.</t>
  </si>
  <si>
    <t>SCAL</t>
  </si>
  <si>
    <t>AGOST-NOV.</t>
  </si>
  <si>
    <t>INSECTICIDA</t>
  </si>
  <si>
    <t>ABRIL-OCT.</t>
  </si>
  <si>
    <t>Subtotal Insumos</t>
  </si>
  <si>
    <t>OTROS</t>
  </si>
  <si>
    <t>Item</t>
  </si>
  <si>
    <t>Cantidad (Kg/l/u)</t>
  </si>
  <si>
    <t>CAJAS BANANERAS</t>
  </si>
  <si>
    <t xml:space="preserve">UN </t>
  </si>
  <si>
    <t>OCTUBRE-DICIEMBRE</t>
  </si>
  <si>
    <t>ANAL. QUIM DE SUELOS</t>
  </si>
  <si>
    <t>FEBRERO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</si>
  <si>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</si>
  <si>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</si>
  <si>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</si>
  <si>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</si>
  <si>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</si>
  <si>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</si>
  <si>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</si>
  <si>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</si>
  <si>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</si>
  <si>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</si>
  <si>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</si>
  <si>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</si>
  <si>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</si>
  <si>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</si>
  <si>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</si>
  <si>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</si>
  <si>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</si>
  <si>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</si>
  <si>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</si>
  <si>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</si>
  <si>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</si>
  <si>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</si>
  <si>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</si>
  <si>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</si>
  <si>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</si>
  <si>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</si>
  <si>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</si>
  <si>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HA</t>
  </si>
  <si>
    <t>FARMON O SIMILAR</t>
  </si>
  <si>
    <t>POLYBEN O SIMILAR</t>
  </si>
  <si>
    <t>KARATE ZEON O SIMILAR</t>
  </si>
  <si>
    <t>PIRIMOR O SIMILAR</t>
  </si>
  <si>
    <t>CUREPTO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</si>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</sst>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&quot;$&quot;\ * #,##0.00_-;\-&quot;$&quot;\ * #,##0.00_-;_-&quot;$&quot;\ * &quot;-&quot;??_-;_-@_-"/>
    <numFmt numFmtId="168" formatCode="_-* #,##0_-;\-* #,##0_-;_-* &quot;-&quot;??_-;_-@_-"/>
    <numFmt numFmtId="169" formatCode="#,##0.0"/>
  </numFmts>
  <fonts count="28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9"/>
      <color indexed="9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sz val="7"/>
      <color theme="1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1" applyFont="0" applyFill="0" applyBorder="0" applyAlignment="0" applyProtection="0"/>
    <xf numFmtId="166" fontId="10" fillId="0" borderId="1" applyFont="0" applyFill="0" applyBorder="0" applyAlignment="0" applyProtection="0"/>
  </cellStyleXfs>
  <cellXfs count="11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0" fontId="0" fillId="0" borderId="0" xfId="0" applyNumberFormat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right" vertical="center"/>
    </xf>
    <xf numFmtId="168" fontId="12" fillId="0" borderId="10" xfId="0" applyNumberFormat="1" applyFont="1" applyBorder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/>
    <xf numFmtId="0" fontId="5" fillId="2" borderId="1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2" borderId="1" xfId="0" applyFont="1" applyFill="1" applyBorder="1"/>
    <xf numFmtId="49" fontId="20" fillId="2" borderId="1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5" borderId="1" xfId="0" applyFont="1" applyFill="1" applyBorder="1"/>
    <xf numFmtId="0" fontId="17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vertical="center" wrapText="1"/>
    </xf>
    <xf numFmtId="3" fontId="12" fillId="0" borderId="10" xfId="0" applyNumberFormat="1" applyFont="1" applyBorder="1" applyAlignment="1">
      <alignment horizontal="right" vertical="center"/>
    </xf>
    <xf numFmtId="1" fontId="12" fillId="0" borderId="10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 wrapText="1"/>
    </xf>
    <xf numFmtId="49" fontId="13" fillId="4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8" fontId="16" fillId="0" borderId="10" xfId="8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center" vertical="center"/>
    </xf>
    <xf numFmtId="168" fontId="12" fillId="0" borderId="10" xfId="8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9" fontId="8" fillId="3" borderId="10" xfId="0" applyNumberFormat="1" applyFont="1" applyFill="1" applyBorder="1" applyAlignment="1">
      <alignment vertical="center"/>
    </xf>
    <xf numFmtId="169" fontId="12" fillId="0" borderId="10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horizontal="center" vertical="center"/>
    </xf>
    <xf numFmtId="49" fontId="13" fillId="4" borderId="11" xfId="0" applyNumberFormat="1" applyFont="1" applyFill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49" fontId="13" fillId="3" borderId="14" xfId="0" applyNumberFormat="1" applyFont="1" applyFill="1" applyBorder="1" applyAlignment="1">
      <alignment vertical="center"/>
    </xf>
    <xf numFmtId="49" fontId="13" fillId="4" borderId="14" xfId="0" applyNumberFormat="1" applyFont="1" applyFill="1" applyBorder="1" applyAlignment="1">
      <alignment vertical="center"/>
    </xf>
    <xf numFmtId="49" fontId="13" fillId="4" borderId="16" xfId="0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0" fontId="20" fillId="0" borderId="0" xfId="0" applyNumberFormat="1" applyFont="1"/>
    <xf numFmtId="0" fontId="20" fillId="0" borderId="0" xfId="0" applyFont="1"/>
    <xf numFmtId="0" fontId="23" fillId="2" borderId="1" xfId="0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vertical="center"/>
    </xf>
    <xf numFmtId="0" fontId="20" fillId="0" borderId="1" xfId="0" applyNumberFormat="1" applyFont="1" applyBorder="1"/>
    <xf numFmtId="49" fontId="18" fillId="2" borderId="2" xfId="0" applyNumberFormat="1" applyFont="1" applyFill="1" applyBorder="1" applyAlignment="1">
      <alignment vertical="center"/>
    </xf>
    <xf numFmtId="0" fontId="20" fillId="2" borderId="3" xfId="0" applyFont="1" applyFill="1" applyBorder="1"/>
    <xf numFmtId="0" fontId="20" fillId="2" borderId="4" xfId="0" applyFont="1" applyFill="1" applyBorder="1"/>
    <xf numFmtId="49" fontId="20" fillId="2" borderId="5" xfId="0" applyNumberFormat="1" applyFont="1" applyFill="1" applyBorder="1" applyAlignment="1">
      <alignment vertical="center"/>
    </xf>
    <xf numFmtId="0" fontId="20" fillId="2" borderId="6" xfId="0" applyFont="1" applyFill="1" applyBorder="1"/>
    <xf numFmtId="49" fontId="20" fillId="2" borderId="7" xfId="0" applyNumberFormat="1" applyFont="1" applyFill="1" applyBorder="1" applyAlignment="1">
      <alignment vertical="center"/>
    </xf>
    <xf numFmtId="0" fontId="20" fillId="2" borderId="8" xfId="0" applyFont="1" applyFill="1" applyBorder="1"/>
    <xf numFmtId="0" fontId="20" fillId="2" borderId="9" xfId="0" applyFont="1" applyFill="1" applyBorder="1"/>
    <xf numFmtId="0" fontId="20" fillId="7" borderId="10" xfId="0" applyFont="1" applyFill="1" applyBorder="1"/>
    <xf numFmtId="49" fontId="18" fillId="6" borderId="10" xfId="0" applyNumberFormat="1" applyFont="1" applyFill="1" applyBorder="1" applyAlignment="1">
      <alignment vertical="center"/>
    </xf>
    <xf numFmtId="49" fontId="18" fillId="6" borderId="10" xfId="0" applyNumberFormat="1" applyFont="1" applyFill="1" applyBorder="1" applyAlignment="1">
      <alignment horizontal="center" vertical="center"/>
    </xf>
    <xf numFmtId="49" fontId="20" fillId="6" borderId="10" xfId="0" applyNumberFormat="1" applyFont="1" applyFill="1" applyBorder="1"/>
    <xf numFmtId="49" fontId="18" fillId="2" borderId="10" xfId="0" applyNumberFormat="1" applyFont="1" applyFill="1" applyBorder="1" applyAlignment="1">
      <alignment vertical="center"/>
    </xf>
    <xf numFmtId="3" fontId="18" fillId="2" borderId="10" xfId="0" applyNumberFormat="1" applyFont="1" applyFill="1" applyBorder="1" applyAlignment="1">
      <alignment vertical="center"/>
    </xf>
    <xf numFmtId="9" fontId="20" fillId="2" borderId="10" xfId="0" applyNumberFormat="1" applyFont="1" applyFill="1" applyBorder="1"/>
    <xf numFmtId="0" fontId="18" fillId="2" borderId="10" xfId="0" applyNumberFormat="1" applyFont="1" applyFill="1" applyBorder="1" applyAlignment="1">
      <alignment vertical="center"/>
    </xf>
    <xf numFmtId="165" fontId="18" fillId="2" borderId="10" xfId="0" applyNumberFormat="1" applyFont="1" applyFill="1" applyBorder="1" applyAlignment="1">
      <alignment vertical="center"/>
    </xf>
    <xf numFmtId="165" fontId="18" fillId="6" borderId="10" xfId="0" applyNumberFormat="1" applyFont="1" applyFill="1" applyBorder="1" applyAlignment="1">
      <alignment vertical="center"/>
    </xf>
    <xf numFmtId="9" fontId="18" fillId="6" borderId="10" xfId="0" applyNumberFormat="1" applyFont="1" applyFill="1" applyBorder="1" applyAlignment="1">
      <alignment vertical="center"/>
    </xf>
    <xf numFmtId="0" fontId="17" fillId="7" borderId="10" xfId="0" applyFont="1" applyFill="1" applyBorder="1" applyAlignment="1">
      <alignment vertical="center"/>
    </xf>
    <xf numFmtId="49" fontId="21" fillId="7" borderId="10" xfId="0" applyNumberFormat="1" applyFont="1" applyFill="1" applyBorder="1" applyAlignment="1">
      <alignment vertical="center"/>
    </xf>
    <xf numFmtId="41" fontId="18" fillId="6" borderId="10" xfId="7" applyFont="1" applyFill="1" applyBorder="1" applyAlignment="1">
      <alignment vertical="center"/>
    </xf>
    <xf numFmtId="0" fontId="24" fillId="0" borderId="10" xfId="0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0" fontId="5" fillId="0" borderId="0" xfId="0" applyNumberFormat="1" applyFont="1"/>
    <xf numFmtId="0" fontId="5" fillId="0" borderId="0" xfId="0" applyFont="1"/>
    <xf numFmtId="49" fontId="13" fillId="3" borderId="10" xfId="0" applyNumberFormat="1" applyFont="1" applyFill="1" applyBorder="1" applyAlignment="1">
      <alignment vertical="center"/>
    </xf>
    <xf numFmtId="3" fontId="13" fillId="3" borderId="10" xfId="0" applyNumberFormat="1" applyFont="1" applyFill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168" fontId="26" fillId="0" borderId="10" xfId="8" applyNumberFormat="1" applyFont="1" applyBorder="1" applyAlignment="1">
      <alignment vertical="center"/>
    </xf>
    <xf numFmtId="164" fontId="27" fillId="4" borderId="13" xfId="0" applyNumberFormat="1" applyFont="1" applyFill="1" applyBorder="1" applyAlignment="1">
      <alignment vertical="center"/>
    </xf>
    <xf numFmtId="164" fontId="27" fillId="3" borderId="15" xfId="0" applyNumberFormat="1" applyFont="1" applyFill="1" applyBorder="1" applyAlignment="1">
      <alignment vertical="center"/>
    </xf>
    <xf numFmtId="164" fontId="27" fillId="4" borderId="15" xfId="0" applyNumberFormat="1" applyFont="1" applyFill="1" applyBorder="1" applyAlignment="1">
      <alignment vertical="center"/>
    </xf>
    <xf numFmtId="164" fontId="27" fillId="4" borderId="18" xfId="0" applyNumberFormat="1" applyFont="1" applyFill="1" applyBorder="1" applyAlignment="1">
      <alignment vertical="center"/>
    </xf>
    <xf numFmtId="49" fontId="21" fillId="7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49" fontId="13" fillId="3" borderId="10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49" fontId="15" fillId="3" borderId="10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 vertical="center"/>
    </xf>
  </cellXfs>
  <cellStyles count="11">
    <cellStyle name="Millares" xfId="8" builtinId="3"/>
    <cellStyle name="Millares [0]" xfId="7" builtinId="6"/>
    <cellStyle name="Millares 2" xfId="2"/>
    <cellStyle name="Millares 3" xfId="4"/>
    <cellStyle name="Millares 4" xfId="6"/>
    <cellStyle name="Millares 6 2" xfId="10"/>
    <cellStyle name="Moneda 4" xfId="9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911532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258" y="194597"/>
          <a:ext cx="6421694" cy="119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showGridLines="0" tabSelected="1" zoomScale="93" zoomScaleNormal="93" workbookViewId="0">
      <selection activeCell="D15" sqref="D15"/>
    </sheetView>
  </sheetViews>
  <sheetFormatPr baseColWidth="10" defaultColWidth="10.85546875" defaultRowHeight="11.25" customHeight="1"/>
  <cols>
    <col min="1" max="1" width="10" style="2" customWidth="1"/>
    <col min="2" max="2" width="19.5703125" style="2" customWidth="1"/>
    <col min="3" max="3" width="19.42578125" style="2" customWidth="1"/>
    <col min="4" max="4" width="11" style="2" customWidth="1"/>
    <col min="5" max="5" width="21.7109375" style="2" customWidth="1"/>
    <col min="6" max="6" width="11" style="2" customWidth="1"/>
    <col min="7" max="7" width="14.28515625" style="2" customWidth="1"/>
    <col min="8" max="255" width="10.85546875" style="1" customWidth="1"/>
  </cols>
  <sheetData>
    <row r="1" spans="1:255" ht="15" customHeight="1">
      <c r="A1" s="3"/>
      <c r="B1" s="3"/>
      <c r="C1" s="3"/>
      <c r="D1" s="3"/>
      <c r="E1" s="3"/>
      <c r="F1" s="3"/>
      <c r="G1" s="3"/>
    </row>
    <row r="2" spans="1:255" ht="15" customHeight="1">
      <c r="A2" s="3"/>
      <c r="B2" s="3"/>
      <c r="C2" s="3"/>
      <c r="D2" s="3"/>
      <c r="E2" s="3"/>
      <c r="F2" s="3"/>
      <c r="G2" s="3"/>
    </row>
    <row r="3" spans="1:255" ht="15" customHeight="1">
      <c r="A3" s="3"/>
      <c r="B3" s="3"/>
      <c r="C3" s="3"/>
      <c r="D3" s="3"/>
      <c r="E3" s="3"/>
      <c r="F3" s="3"/>
      <c r="G3" s="3"/>
    </row>
    <row r="4" spans="1:255" ht="15" customHeight="1">
      <c r="A4" s="3"/>
      <c r="B4" s="3"/>
      <c r="C4" s="3"/>
      <c r="D4" s="3"/>
      <c r="E4" s="3"/>
      <c r="F4" s="3"/>
      <c r="G4" s="3"/>
    </row>
    <row r="5" spans="1:255" ht="15" customHeight="1">
      <c r="A5" s="3"/>
      <c r="B5" s="3"/>
      <c r="C5" s="3"/>
      <c r="D5" s="3"/>
      <c r="E5" s="3"/>
      <c r="F5" s="3"/>
      <c r="G5" s="3"/>
    </row>
    <row r="6" spans="1:255" ht="15" customHeight="1">
      <c r="A6" s="3"/>
      <c r="B6" s="3"/>
      <c r="C6" s="3"/>
      <c r="D6" s="3"/>
      <c r="E6" s="3"/>
      <c r="F6" s="3"/>
      <c r="G6" s="3"/>
    </row>
    <row r="7" spans="1:255" ht="15" customHeight="1">
      <c r="A7" s="3"/>
      <c r="B7" s="3"/>
      <c r="C7" s="3"/>
      <c r="D7" s="3"/>
      <c r="E7" s="3"/>
      <c r="F7" s="3"/>
      <c r="G7" s="3"/>
    </row>
    <row r="8" spans="1:255" ht="15" customHeight="1">
      <c r="A8" s="3"/>
      <c r="B8" s="3"/>
      <c r="C8" s="3"/>
      <c r="D8" s="3"/>
      <c r="E8" s="3"/>
      <c r="F8" s="3"/>
      <c r="G8" s="3"/>
    </row>
    <row r="9" spans="1:255" s="92" customFormat="1" ht="12" customHeight="1">
      <c r="A9" s="8"/>
      <c r="B9" s="26" t="s">
        <v>0</v>
      </c>
      <c r="C9" s="89" t="s">
        <v>1</v>
      </c>
      <c r="D9" s="8"/>
      <c r="E9" s="103" t="s">
        <v>2</v>
      </c>
      <c r="F9" s="103"/>
      <c r="G9" s="90">
        <v>40000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pans="1:255" ht="15">
      <c r="A10" s="3"/>
      <c r="B10" s="5" t="s">
        <v>3</v>
      </c>
      <c r="C10" s="6" t="s">
        <v>4</v>
      </c>
      <c r="D10" s="8"/>
      <c r="E10" s="102" t="s">
        <v>5</v>
      </c>
      <c r="F10" s="102"/>
      <c r="G10" s="6" t="s">
        <v>6</v>
      </c>
    </row>
    <row r="11" spans="1:255" ht="14.45" customHeight="1">
      <c r="A11" s="3"/>
      <c r="B11" s="5" t="s">
        <v>7</v>
      </c>
      <c r="C11" s="6" t="s">
        <v>8</v>
      </c>
      <c r="D11" s="8"/>
      <c r="E11" s="102" t="s">
        <v>9</v>
      </c>
      <c r="F11" s="102"/>
      <c r="G11" s="28">
        <v>200</v>
      </c>
    </row>
    <row r="12" spans="1:255" ht="11.25" customHeight="1">
      <c r="A12" s="3"/>
      <c r="B12" s="5" t="s">
        <v>10</v>
      </c>
      <c r="C12" s="6" t="s">
        <v>11</v>
      </c>
      <c r="D12" s="8"/>
      <c r="E12" s="106" t="s">
        <v>12</v>
      </c>
      <c r="F12" s="107"/>
      <c r="G12" s="27">
        <f>+G11*G9</f>
        <v>8000000</v>
      </c>
    </row>
    <row r="13" spans="1:255" ht="11.25" customHeight="1">
      <c r="A13" s="3"/>
      <c r="B13" s="5" t="s">
        <v>13</v>
      </c>
      <c r="C13" s="108" t="s">
        <v>124</v>
      </c>
      <c r="D13" s="8"/>
      <c r="E13" s="102" t="s">
        <v>14</v>
      </c>
      <c r="F13" s="102"/>
      <c r="G13" s="29" t="s">
        <v>15</v>
      </c>
    </row>
    <row r="14" spans="1:255" ht="27.75" customHeight="1">
      <c r="A14" s="3"/>
      <c r="B14" s="5" t="s">
        <v>16</v>
      </c>
      <c r="C14" s="108" t="s">
        <v>124</v>
      </c>
      <c r="D14" s="8"/>
      <c r="E14" s="102" t="s">
        <v>17</v>
      </c>
      <c r="F14" s="102"/>
      <c r="G14" s="6" t="s">
        <v>6</v>
      </c>
    </row>
    <row r="15" spans="1:255" ht="27.75" customHeight="1">
      <c r="A15" s="3"/>
      <c r="B15" s="5" t="s">
        <v>18</v>
      </c>
      <c r="C15" s="109" t="s">
        <v>125</v>
      </c>
      <c r="D15" s="8"/>
      <c r="E15" s="104" t="s">
        <v>19</v>
      </c>
      <c r="F15" s="104"/>
      <c r="G15" s="6" t="s">
        <v>20</v>
      </c>
    </row>
    <row r="16" spans="1:255" ht="12" customHeight="1">
      <c r="A16" s="3"/>
      <c r="B16" s="9"/>
      <c r="C16" s="10"/>
      <c r="D16" s="8"/>
      <c r="E16" s="8"/>
      <c r="F16" s="8"/>
      <c r="G16" s="11"/>
    </row>
    <row r="17" spans="1:8" ht="12" customHeight="1">
      <c r="A17" s="3"/>
      <c r="B17" s="105" t="s">
        <v>21</v>
      </c>
      <c r="C17" s="105"/>
      <c r="D17" s="105"/>
      <c r="E17" s="105"/>
      <c r="F17" s="105"/>
      <c r="G17" s="105"/>
    </row>
    <row r="18" spans="1:8" ht="12" customHeight="1">
      <c r="A18" s="3"/>
      <c r="B18" s="8"/>
      <c r="C18" s="12"/>
      <c r="D18" s="12"/>
      <c r="E18" s="12"/>
      <c r="F18" s="8"/>
      <c r="G18" s="8"/>
    </row>
    <row r="19" spans="1:8" ht="12" customHeight="1">
      <c r="A19" s="3"/>
      <c r="B19" s="30" t="s">
        <v>22</v>
      </c>
      <c r="C19" s="13"/>
      <c r="D19" s="13"/>
      <c r="E19" s="13"/>
      <c r="F19" s="13"/>
      <c r="G19" s="13"/>
    </row>
    <row r="20" spans="1:8" ht="24" customHeight="1">
      <c r="A20" s="3"/>
      <c r="B20" s="40" t="s">
        <v>23</v>
      </c>
      <c r="C20" s="40" t="s">
        <v>24</v>
      </c>
      <c r="D20" s="40" t="s">
        <v>25</v>
      </c>
      <c r="E20" s="40" t="s">
        <v>26</v>
      </c>
      <c r="F20" s="40" t="s">
        <v>27</v>
      </c>
      <c r="G20" s="40" t="s">
        <v>28</v>
      </c>
    </row>
    <row r="21" spans="1:8" ht="12.75" customHeight="1">
      <c r="A21" s="3"/>
      <c r="B21" s="50" t="s">
        <v>29</v>
      </c>
      <c r="C21" s="34" t="s">
        <v>30</v>
      </c>
      <c r="D21" s="34">
        <v>13</v>
      </c>
      <c r="E21" s="95" t="s">
        <v>31</v>
      </c>
      <c r="F21" s="96">
        <v>35000</v>
      </c>
      <c r="G21" s="47">
        <f>+F21*D21</f>
        <v>455000</v>
      </c>
    </row>
    <row r="22" spans="1:8" ht="15">
      <c r="A22" s="3"/>
      <c r="B22" s="50" t="s">
        <v>32</v>
      </c>
      <c r="C22" s="34" t="s">
        <v>30</v>
      </c>
      <c r="D22" s="34">
        <v>1.5</v>
      </c>
      <c r="E22" s="34" t="s">
        <v>33</v>
      </c>
      <c r="F22" s="96">
        <v>35000</v>
      </c>
      <c r="G22" s="47">
        <f t="shared" ref="G22:G28" si="0">+D22*F22</f>
        <v>52500</v>
      </c>
      <c r="H22" s="4"/>
    </row>
    <row r="23" spans="1:8" ht="15">
      <c r="A23" s="3"/>
      <c r="B23" s="50" t="s">
        <v>34</v>
      </c>
      <c r="C23" s="34" t="s">
        <v>30</v>
      </c>
      <c r="D23" s="34">
        <v>3</v>
      </c>
      <c r="E23" s="34" t="s">
        <v>35</v>
      </c>
      <c r="F23" s="96">
        <v>35000</v>
      </c>
      <c r="G23" s="47">
        <f t="shared" si="0"/>
        <v>105000</v>
      </c>
      <c r="H23" s="4"/>
    </row>
    <row r="24" spans="1:8" ht="15">
      <c r="A24" s="3"/>
      <c r="B24" s="50" t="s">
        <v>36</v>
      </c>
      <c r="C24" s="34" t="s">
        <v>30</v>
      </c>
      <c r="D24" s="34">
        <v>3</v>
      </c>
      <c r="E24" s="34" t="s">
        <v>37</v>
      </c>
      <c r="F24" s="96">
        <v>35000</v>
      </c>
      <c r="G24" s="47">
        <f t="shared" si="0"/>
        <v>105000</v>
      </c>
      <c r="H24" s="4"/>
    </row>
    <row r="25" spans="1:8" ht="15">
      <c r="A25" s="3"/>
      <c r="B25" s="50" t="s">
        <v>38</v>
      </c>
      <c r="C25" s="34" t="s">
        <v>30</v>
      </c>
      <c r="D25" s="34">
        <v>50</v>
      </c>
      <c r="E25" s="34" t="s">
        <v>39</v>
      </c>
      <c r="F25" s="96">
        <v>35000</v>
      </c>
      <c r="G25" s="47">
        <f t="shared" si="0"/>
        <v>1750000</v>
      </c>
      <c r="H25" s="4"/>
    </row>
    <row r="26" spans="1:8" ht="15">
      <c r="A26" s="3"/>
      <c r="B26" s="50" t="s">
        <v>40</v>
      </c>
      <c r="C26" s="34" t="s">
        <v>30</v>
      </c>
      <c r="D26" s="34">
        <v>4</v>
      </c>
      <c r="E26" s="34" t="s">
        <v>41</v>
      </c>
      <c r="F26" s="96">
        <v>35000</v>
      </c>
      <c r="G26" s="47">
        <f t="shared" si="0"/>
        <v>140000</v>
      </c>
      <c r="H26" s="4"/>
    </row>
    <row r="27" spans="1:8" ht="15">
      <c r="A27" s="3"/>
      <c r="B27" s="50" t="s">
        <v>42</v>
      </c>
      <c r="C27" s="34" t="s">
        <v>30</v>
      </c>
      <c r="D27" s="34">
        <v>2</v>
      </c>
      <c r="E27" s="34" t="s">
        <v>43</v>
      </c>
      <c r="F27" s="96">
        <v>35000</v>
      </c>
      <c r="G27" s="47">
        <f t="shared" si="0"/>
        <v>70000</v>
      </c>
      <c r="H27" s="4"/>
    </row>
    <row r="28" spans="1:8" ht="12.75" customHeight="1">
      <c r="A28" s="3"/>
      <c r="B28" s="50" t="s">
        <v>44</v>
      </c>
      <c r="C28" s="34" t="s">
        <v>30</v>
      </c>
      <c r="D28" s="34">
        <v>10</v>
      </c>
      <c r="E28" s="34" t="s">
        <v>31</v>
      </c>
      <c r="F28" s="96">
        <v>35000</v>
      </c>
      <c r="G28" s="47">
        <f t="shared" si="0"/>
        <v>350000</v>
      </c>
      <c r="H28" s="4"/>
    </row>
    <row r="29" spans="1:8" ht="12.75" customHeight="1">
      <c r="A29" s="3"/>
      <c r="B29" s="93" t="s">
        <v>45</v>
      </c>
      <c r="C29" s="42"/>
      <c r="D29" s="42"/>
      <c r="E29" s="42"/>
      <c r="F29" s="43"/>
      <c r="G29" s="94">
        <f>SUM(G21:G28)</f>
        <v>3027500</v>
      </c>
    </row>
    <row r="30" spans="1:8" ht="12" customHeight="1">
      <c r="A30" s="3"/>
      <c r="B30" s="8"/>
      <c r="C30" s="8"/>
      <c r="D30" s="8"/>
      <c r="E30" s="8"/>
      <c r="F30" s="14"/>
      <c r="G30" s="14"/>
    </row>
    <row r="31" spans="1:8" ht="12" customHeight="1">
      <c r="A31" s="3"/>
      <c r="B31" s="30" t="s">
        <v>46</v>
      </c>
      <c r="C31" s="15"/>
      <c r="D31" s="15"/>
      <c r="E31" s="15"/>
      <c r="F31" s="13"/>
      <c r="G31" s="13"/>
    </row>
    <row r="32" spans="1:8" ht="24" customHeight="1">
      <c r="A32" s="3"/>
      <c r="B32" s="38" t="s">
        <v>23</v>
      </c>
      <c r="C32" s="40" t="s">
        <v>24</v>
      </c>
      <c r="D32" s="40" t="s">
        <v>47</v>
      </c>
      <c r="E32" s="38" t="s">
        <v>26</v>
      </c>
      <c r="F32" s="40" t="s">
        <v>27</v>
      </c>
      <c r="G32" s="38" t="s">
        <v>28</v>
      </c>
    </row>
    <row r="33" spans="1:11" ht="12" customHeight="1">
      <c r="A33" s="3"/>
      <c r="B33" s="39" t="s">
        <v>48</v>
      </c>
      <c r="C33" s="41"/>
      <c r="D33" s="41"/>
      <c r="E33" s="41"/>
      <c r="F33" s="39"/>
      <c r="G33" s="39"/>
    </row>
    <row r="34" spans="1:11" ht="12" customHeight="1">
      <c r="A34" s="3"/>
      <c r="B34" s="93" t="s">
        <v>49</v>
      </c>
      <c r="C34" s="42"/>
      <c r="D34" s="42"/>
      <c r="E34" s="42"/>
      <c r="F34" s="43"/>
      <c r="G34" s="43"/>
    </row>
    <row r="35" spans="1:11" ht="12" customHeight="1">
      <c r="A35" s="3"/>
      <c r="B35" s="8"/>
      <c r="C35" s="8"/>
      <c r="D35" s="8"/>
      <c r="E35" s="8"/>
      <c r="F35" s="14"/>
      <c r="G35" s="14"/>
    </row>
    <row r="36" spans="1:11" ht="12" customHeight="1">
      <c r="A36" s="3"/>
      <c r="B36" s="30" t="s">
        <v>50</v>
      </c>
      <c r="C36" s="15"/>
      <c r="D36" s="15"/>
      <c r="E36" s="15"/>
      <c r="F36" s="13"/>
      <c r="G36" s="13"/>
    </row>
    <row r="37" spans="1:11" ht="24" customHeight="1">
      <c r="A37" s="3"/>
      <c r="B37" s="44" t="s">
        <v>23</v>
      </c>
      <c r="C37" s="44" t="s">
        <v>24</v>
      </c>
      <c r="D37" s="44" t="s">
        <v>51</v>
      </c>
      <c r="E37" s="44" t="s">
        <v>26</v>
      </c>
      <c r="F37" s="31" t="s">
        <v>27</v>
      </c>
      <c r="G37" s="44" t="s">
        <v>28</v>
      </c>
    </row>
    <row r="38" spans="1:11" ht="12.75" customHeight="1">
      <c r="A38" s="3"/>
      <c r="B38" s="45" t="s">
        <v>52</v>
      </c>
      <c r="C38" s="46" t="s">
        <v>119</v>
      </c>
      <c r="D38" s="46">
        <v>1</v>
      </c>
      <c r="E38" s="46" t="s">
        <v>53</v>
      </c>
      <c r="F38" s="47">
        <v>25000</v>
      </c>
      <c r="G38" s="47">
        <f>+D38*F38</f>
        <v>25000</v>
      </c>
    </row>
    <row r="39" spans="1:11" ht="12.75" customHeight="1">
      <c r="A39" s="3"/>
      <c r="B39" s="45" t="s">
        <v>54</v>
      </c>
      <c r="C39" s="46" t="s">
        <v>119</v>
      </c>
      <c r="D39" s="46">
        <v>1</v>
      </c>
      <c r="E39" s="46" t="s">
        <v>55</v>
      </c>
      <c r="F39" s="47">
        <v>25000</v>
      </c>
      <c r="G39" s="47">
        <f>+D39*F39</f>
        <v>25000</v>
      </c>
    </row>
    <row r="40" spans="1:11" ht="12.75" customHeight="1">
      <c r="A40" s="3"/>
      <c r="B40" s="45" t="s">
        <v>56</v>
      </c>
      <c r="C40" s="46" t="s">
        <v>119</v>
      </c>
      <c r="D40" s="46">
        <v>2</v>
      </c>
      <c r="E40" s="46" t="s">
        <v>57</v>
      </c>
      <c r="F40" s="47">
        <v>55000</v>
      </c>
      <c r="G40" s="47">
        <f>+D40*F40</f>
        <v>110000</v>
      </c>
    </row>
    <row r="41" spans="1:11" ht="12.75" customHeight="1">
      <c r="A41" s="3"/>
      <c r="B41" s="45" t="s">
        <v>58</v>
      </c>
      <c r="C41" s="46" t="s">
        <v>119</v>
      </c>
      <c r="D41" s="46">
        <v>1</v>
      </c>
      <c r="E41" s="46" t="s">
        <v>53</v>
      </c>
      <c r="F41" s="47">
        <v>25000</v>
      </c>
      <c r="G41" s="47">
        <f>+D41*F41</f>
        <v>25000</v>
      </c>
    </row>
    <row r="42" spans="1:11" ht="12.75" customHeight="1">
      <c r="A42" s="3"/>
      <c r="B42" s="45" t="s">
        <v>59</v>
      </c>
      <c r="C42" s="46" t="s">
        <v>119</v>
      </c>
      <c r="D42" s="46">
        <v>1</v>
      </c>
      <c r="E42" s="46" t="s">
        <v>57</v>
      </c>
      <c r="F42" s="47">
        <v>75000</v>
      </c>
      <c r="G42" s="47">
        <f>+D42*F42</f>
        <v>75000</v>
      </c>
    </row>
    <row r="43" spans="1:11" ht="12.75" customHeight="1">
      <c r="A43" s="3"/>
      <c r="B43" s="93" t="s">
        <v>60</v>
      </c>
      <c r="C43" s="42"/>
      <c r="D43" s="42"/>
      <c r="E43" s="42"/>
      <c r="F43" s="43"/>
      <c r="G43" s="94">
        <f>SUM(G38:G42)</f>
        <v>260000</v>
      </c>
    </row>
    <row r="44" spans="1:11" ht="12" customHeight="1">
      <c r="A44" s="3"/>
      <c r="B44" s="8"/>
      <c r="C44" s="8"/>
      <c r="D44" s="8"/>
      <c r="E44" s="8"/>
      <c r="F44" s="14"/>
      <c r="G44" s="14"/>
    </row>
    <row r="45" spans="1:11" ht="12" customHeight="1">
      <c r="A45" s="3"/>
      <c r="B45" s="30" t="s">
        <v>61</v>
      </c>
      <c r="C45" s="15"/>
      <c r="D45" s="15"/>
      <c r="E45" s="15"/>
      <c r="F45" s="13"/>
      <c r="G45" s="13"/>
    </row>
    <row r="46" spans="1:11" ht="24" customHeight="1">
      <c r="A46" s="3"/>
      <c r="B46" s="40" t="s">
        <v>62</v>
      </c>
      <c r="C46" s="40" t="s">
        <v>63</v>
      </c>
      <c r="D46" s="40" t="s">
        <v>64</v>
      </c>
      <c r="E46" s="40" t="s">
        <v>26</v>
      </c>
      <c r="F46" s="40" t="s">
        <v>27</v>
      </c>
      <c r="G46" s="40" t="s">
        <v>28</v>
      </c>
      <c r="K46" s="2"/>
    </row>
    <row r="47" spans="1:11" ht="12.75" customHeight="1">
      <c r="A47" s="3"/>
      <c r="B47" s="48" t="s">
        <v>65</v>
      </c>
      <c r="C47" s="46" t="s">
        <v>66</v>
      </c>
      <c r="D47" s="46">
        <v>2800</v>
      </c>
      <c r="E47" s="46" t="s">
        <v>57</v>
      </c>
      <c r="F47" s="47">
        <v>70</v>
      </c>
      <c r="G47" s="47">
        <f>+D47*F47</f>
        <v>196000</v>
      </c>
      <c r="K47" s="2"/>
    </row>
    <row r="48" spans="1:11" ht="12.75" customHeight="1">
      <c r="A48" s="3"/>
      <c r="B48" s="49" t="s">
        <v>67</v>
      </c>
      <c r="C48" s="46"/>
      <c r="D48" s="46"/>
      <c r="E48" s="46"/>
      <c r="F48" s="47" t="s">
        <v>68</v>
      </c>
      <c r="G48" s="47"/>
      <c r="K48" s="2"/>
    </row>
    <row r="49" spans="1:11" ht="12.75" customHeight="1">
      <c r="A49" s="3"/>
      <c r="B49" s="45" t="s">
        <v>69</v>
      </c>
      <c r="C49" s="34" t="s">
        <v>70</v>
      </c>
      <c r="D49" s="46">
        <v>340</v>
      </c>
      <c r="E49" s="34" t="s">
        <v>71</v>
      </c>
      <c r="F49" s="47">
        <v>1000</v>
      </c>
      <c r="G49" s="47">
        <f>+D49*F49</f>
        <v>340000</v>
      </c>
      <c r="K49" s="2"/>
    </row>
    <row r="50" spans="1:11" ht="12.75" customHeight="1">
      <c r="A50" s="3"/>
      <c r="B50" s="45" t="s">
        <v>72</v>
      </c>
      <c r="C50" s="34" t="s">
        <v>70</v>
      </c>
      <c r="D50" s="46">
        <v>160</v>
      </c>
      <c r="E50" s="34" t="s">
        <v>71</v>
      </c>
      <c r="F50" s="47">
        <v>1400</v>
      </c>
      <c r="G50" s="47">
        <f>+D50*F50</f>
        <v>224000</v>
      </c>
      <c r="K50" s="2"/>
    </row>
    <row r="51" spans="1:11" ht="12.75" customHeight="1">
      <c r="A51" s="3"/>
      <c r="B51" s="45" t="s">
        <v>73</v>
      </c>
      <c r="C51" s="34" t="s">
        <v>70</v>
      </c>
      <c r="D51" s="46">
        <v>160</v>
      </c>
      <c r="E51" s="34" t="s">
        <v>71</v>
      </c>
      <c r="F51" s="47">
        <v>1780</v>
      </c>
      <c r="G51" s="47">
        <f>+D51*F51</f>
        <v>284800</v>
      </c>
      <c r="K51" s="2"/>
    </row>
    <row r="52" spans="1:11" ht="12.75" customHeight="1">
      <c r="A52" s="3"/>
      <c r="B52" s="49" t="s">
        <v>74</v>
      </c>
      <c r="C52" s="34"/>
      <c r="D52" s="46"/>
      <c r="E52" s="46"/>
      <c r="F52" s="47" t="s">
        <v>68</v>
      </c>
      <c r="G52" s="47"/>
      <c r="K52" s="2"/>
    </row>
    <row r="53" spans="1:11" ht="12.75" customHeight="1">
      <c r="A53" s="3"/>
      <c r="B53" s="45" t="s">
        <v>120</v>
      </c>
      <c r="C53" s="34" t="s">
        <v>75</v>
      </c>
      <c r="D53" s="46">
        <v>4</v>
      </c>
      <c r="E53" s="46" t="s">
        <v>76</v>
      </c>
      <c r="F53" s="47">
        <v>32000</v>
      </c>
      <c r="G53" s="47">
        <f>+D53*F53</f>
        <v>128000</v>
      </c>
      <c r="K53" s="2"/>
    </row>
    <row r="54" spans="1:11" ht="12.75" customHeight="1">
      <c r="A54" s="3"/>
      <c r="B54" s="49" t="s">
        <v>77</v>
      </c>
      <c r="C54" s="34"/>
      <c r="D54" s="46"/>
      <c r="E54" s="46"/>
      <c r="F54" s="47" t="s">
        <v>68</v>
      </c>
      <c r="G54" s="47"/>
      <c r="K54" s="2"/>
    </row>
    <row r="55" spans="1:11" ht="12.75" customHeight="1">
      <c r="A55" s="3"/>
      <c r="B55" s="50" t="s">
        <v>121</v>
      </c>
      <c r="C55" s="34" t="s">
        <v>70</v>
      </c>
      <c r="D55" s="46">
        <v>3</v>
      </c>
      <c r="E55" s="46" t="s">
        <v>78</v>
      </c>
      <c r="F55" s="47">
        <v>21900</v>
      </c>
      <c r="G55" s="47">
        <f>+D55*F55</f>
        <v>65700</v>
      </c>
      <c r="K55" s="2"/>
    </row>
    <row r="56" spans="1:11" ht="12.75" customHeight="1">
      <c r="A56" s="3"/>
      <c r="B56" s="45" t="s">
        <v>79</v>
      </c>
      <c r="C56" s="34" t="s">
        <v>75</v>
      </c>
      <c r="D56" s="52">
        <v>1.5</v>
      </c>
      <c r="E56" s="46" t="s">
        <v>80</v>
      </c>
      <c r="F56" s="7">
        <v>59000</v>
      </c>
      <c r="G56" s="47">
        <f>+D56*F56</f>
        <v>88500</v>
      </c>
      <c r="K56" s="2"/>
    </row>
    <row r="57" spans="1:11" ht="12.75" customHeight="1">
      <c r="A57" s="3"/>
      <c r="B57" s="49" t="s">
        <v>81</v>
      </c>
      <c r="C57" s="34"/>
      <c r="D57" s="46"/>
      <c r="E57" s="46"/>
      <c r="F57" s="47" t="s">
        <v>68</v>
      </c>
      <c r="G57" s="47"/>
      <c r="K57" s="2"/>
    </row>
    <row r="58" spans="1:11" ht="12.75" customHeight="1">
      <c r="A58" s="3"/>
      <c r="B58" s="45" t="s">
        <v>122</v>
      </c>
      <c r="C58" s="34" t="s">
        <v>75</v>
      </c>
      <c r="D58" s="52">
        <v>1</v>
      </c>
      <c r="E58" s="46" t="s">
        <v>80</v>
      </c>
      <c r="F58" s="47">
        <v>47000</v>
      </c>
      <c r="G58" s="47">
        <f>+D58*F58</f>
        <v>47000</v>
      </c>
      <c r="K58" s="2"/>
    </row>
    <row r="59" spans="1:11" ht="12.75" customHeight="1">
      <c r="A59" s="3"/>
      <c r="B59" s="45" t="s">
        <v>123</v>
      </c>
      <c r="C59" s="34" t="s">
        <v>75</v>
      </c>
      <c r="D59" s="52">
        <v>1.5</v>
      </c>
      <c r="E59" s="46" t="s">
        <v>82</v>
      </c>
      <c r="F59" s="47">
        <v>98000</v>
      </c>
      <c r="G59" s="47">
        <f>+D59*F59</f>
        <v>147000</v>
      </c>
      <c r="K59" s="2"/>
    </row>
    <row r="60" spans="1:11" ht="13.5" customHeight="1">
      <c r="A60" s="3"/>
      <c r="B60" s="93" t="s">
        <v>83</v>
      </c>
      <c r="C60" s="42"/>
      <c r="D60" s="42"/>
      <c r="E60" s="42"/>
      <c r="F60" s="43"/>
      <c r="G60" s="94">
        <f>SUM(G47:G59)</f>
        <v>1521000</v>
      </c>
    </row>
    <row r="61" spans="1:11" ht="12" customHeight="1">
      <c r="A61" s="3"/>
      <c r="B61" s="8"/>
      <c r="C61" s="8"/>
      <c r="D61" s="8"/>
      <c r="E61" s="16"/>
      <c r="F61" s="14"/>
      <c r="G61" s="14"/>
    </row>
    <row r="62" spans="1:11" ht="12" customHeight="1">
      <c r="A62" s="3"/>
      <c r="B62" s="30" t="s">
        <v>84</v>
      </c>
      <c r="C62" s="15"/>
      <c r="D62" s="15"/>
      <c r="E62" s="15"/>
      <c r="F62" s="13"/>
      <c r="G62" s="13"/>
    </row>
    <row r="63" spans="1:11" ht="24" customHeight="1">
      <c r="A63" s="3"/>
      <c r="B63" s="38" t="s">
        <v>85</v>
      </c>
      <c r="C63" s="40" t="s">
        <v>63</v>
      </c>
      <c r="D63" s="40" t="s">
        <v>86</v>
      </c>
      <c r="E63" s="38" t="s">
        <v>26</v>
      </c>
      <c r="F63" s="40" t="s">
        <v>27</v>
      </c>
      <c r="G63" s="38" t="s">
        <v>28</v>
      </c>
    </row>
    <row r="64" spans="1:11" ht="12.75" customHeight="1">
      <c r="A64" s="3"/>
      <c r="B64" s="53" t="s">
        <v>87</v>
      </c>
      <c r="C64" s="54" t="s">
        <v>88</v>
      </c>
      <c r="D64" s="54">
        <v>500</v>
      </c>
      <c r="E64" s="33" t="s">
        <v>89</v>
      </c>
      <c r="F64" s="35">
        <v>600</v>
      </c>
      <c r="G64" s="35">
        <f>+D64*F64</f>
        <v>300000</v>
      </c>
    </row>
    <row r="65" spans="1:255" ht="12.75" customHeight="1">
      <c r="A65" s="3"/>
      <c r="B65" s="32" t="s">
        <v>90</v>
      </c>
      <c r="C65" s="33" t="s">
        <v>88</v>
      </c>
      <c r="D65" s="33">
        <v>1</v>
      </c>
      <c r="E65" s="33" t="s">
        <v>91</v>
      </c>
      <c r="F65" s="35">
        <v>33515</v>
      </c>
      <c r="G65" s="35">
        <f>+F65*D65</f>
        <v>33515</v>
      </c>
    </row>
    <row r="66" spans="1:255" ht="13.5" customHeight="1">
      <c r="A66" s="3"/>
      <c r="B66" s="51" t="s">
        <v>92</v>
      </c>
      <c r="C66" s="36"/>
      <c r="D66" s="36"/>
      <c r="E66" s="36"/>
      <c r="F66" s="37"/>
      <c r="G66" s="94">
        <f>SUM(G64:G65)</f>
        <v>333515</v>
      </c>
    </row>
    <row r="67" spans="1:255" ht="12" customHeight="1">
      <c r="A67" s="3"/>
      <c r="B67" s="8"/>
      <c r="C67" s="8"/>
      <c r="D67" s="8"/>
      <c r="E67" s="8"/>
      <c r="F67" s="14"/>
      <c r="G67" s="14"/>
    </row>
    <row r="68" spans="1:255" ht="12" customHeight="1">
      <c r="A68" s="3"/>
      <c r="B68" s="55" t="s">
        <v>93</v>
      </c>
      <c r="C68" s="56"/>
      <c r="D68" s="56"/>
      <c r="E68" s="56"/>
      <c r="F68" s="56"/>
      <c r="G68" s="97">
        <f>G29+G43+G60+G66</f>
        <v>5142015</v>
      </c>
    </row>
    <row r="69" spans="1:255" ht="12" customHeight="1">
      <c r="A69" s="3"/>
      <c r="B69" s="57" t="s">
        <v>94</v>
      </c>
      <c r="C69" s="18"/>
      <c r="D69" s="18"/>
      <c r="E69" s="18"/>
      <c r="F69" s="18"/>
      <c r="G69" s="98">
        <f>G68*0.05</f>
        <v>257100.75</v>
      </c>
    </row>
    <row r="70" spans="1:255" ht="12" customHeight="1">
      <c r="A70" s="3"/>
      <c r="B70" s="58" t="s">
        <v>95</v>
      </c>
      <c r="C70" s="17"/>
      <c r="D70" s="17"/>
      <c r="E70" s="17"/>
      <c r="F70" s="17"/>
      <c r="G70" s="99">
        <f>G69+G68</f>
        <v>5399115.75</v>
      </c>
    </row>
    <row r="71" spans="1:255" ht="12" customHeight="1">
      <c r="A71" s="3"/>
      <c r="B71" s="57" t="s">
        <v>96</v>
      </c>
      <c r="C71" s="18"/>
      <c r="D71" s="18"/>
      <c r="E71" s="18"/>
      <c r="F71" s="18"/>
      <c r="G71" s="98">
        <f>G12</f>
        <v>8000000</v>
      </c>
    </row>
    <row r="72" spans="1:255" ht="12" customHeight="1">
      <c r="A72" s="3"/>
      <c r="B72" s="59" t="s">
        <v>97</v>
      </c>
      <c r="C72" s="60"/>
      <c r="D72" s="60"/>
      <c r="E72" s="60"/>
      <c r="F72" s="60"/>
      <c r="G72" s="100">
        <f>G71-G70</f>
        <v>2600884.25</v>
      </c>
    </row>
    <row r="73" spans="1:255" s="63" customFormat="1" ht="12" customHeight="1">
      <c r="A73" s="20"/>
      <c r="B73" s="21" t="s">
        <v>98</v>
      </c>
      <c r="C73" s="19"/>
      <c r="D73" s="19"/>
      <c r="E73" s="19"/>
      <c r="F73" s="19"/>
      <c r="G73" s="61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</row>
    <row r="74" spans="1:255" s="63" customFormat="1" ht="12.75" customHeight="1" thickBot="1">
      <c r="A74" s="20"/>
      <c r="B74" s="22"/>
      <c r="C74" s="19"/>
      <c r="D74" s="19"/>
      <c r="E74" s="19"/>
      <c r="F74" s="19"/>
      <c r="G74" s="61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</row>
    <row r="75" spans="1:255" s="63" customFormat="1" ht="12" customHeight="1">
      <c r="A75" s="20"/>
      <c r="B75" s="67" t="s">
        <v>99</v>
      </c>
      <c r="C75" s="68"/>
      <c r="D75" s="68"/>
      <c r="E75" s="68"/>
      <c r="F75" s="69"/>
      <c r="G75" s="61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  <c r="HX75" s="62"/>
      <c r="HY75" s="62"/>
      <c r="HZ75" s="62"/>
      <c r="IA75" s="62"/>
      <c r="IB75" s="62"/>
      <c r="IC75" s="62"/>
      <c r="ID75" s="62"/>
      <c r="IE75" s="62"/>
      <c r="IF75" s="62"/>
      <c r="IG75" s="62"/>
      <c r="IH75" s="62"/>
      <c r="II75" s="62"/>
      <c r="IJ75" s="62"/>
      <c r="IK75" s="62"/>
      <c r="IL75" s="62"/>
      <c r="IM75" s="62"/>
      <c r="IN75" s="62"/>
      <c r="IO75" s="62"/>
      <c r="IP75" s="62"/>
      <c r="IQ75" s="62"/>
      <c r="IR75" s="62"/>
      <c r="IS75" s="62"/>
      <c r="IT75" s="62"/>
      <c r="IU75" s="62"/>
    </row>
    <row r="76" spans="1:255" s="63" customFormat="1" ht="12" customHeight="1">
      <c r="A76" s="20"/>
      <c r="B76" s="70" t="s">
        <v>100</v>
      </c>
      <c r="C76" s="20"/>
      <c r="D76" s="20"/>
      <c r="E76" s="20"/>
      <c r="F76" s="71"/>
      <c r="G76" s="61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  <c r="IT76" s="62"/>
      <c r="IU76" s="62"/>
    </row>
    <row r="77" spans="1:255" s="63" customFormat="1" ht="12" customHeight="1">
      <c r="A77" s="20"/>
      <c r="B77" s="70" t="s">
        <v>101</v>
      </c>
      <c r="C77" s="20"/>
      <c r="D77" s="20"/>
      <c r="E77" s="20"/>
      <c r="F77" s="71"/>
      <c r="G77" s="61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  <c r="IT77" s="62"/>
      <c r="IU77" s="62"/>
    </row>
    <row r="78" spans="1:255" s="63" customFormat="1" ht="12" customHeight="1">
      <c r="A78" s="20"/>
      <c r="B78" s="70" t="s">
        <v>102</v>
      </c>
      <c r="C78" s="20"/>
      <c r="D78" s="20"/>
      <c r="E78" s="20"/>
      <c r="F78" s="71"/>
      <c r="G78" s="61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  <c r="IT78" s="62"/>
      <c r="IU78" s="62"/>
    </row>
    <row r="79" spans="1:255" s="63" customFormat="1" ht="12" customHeight="1">
      <c r="A79" s="20"/>
      <c r="B79" s="70" t="s">
        <v>103</v>
      </c>
      <c r="C79" s="20"/>
      <c r="D79" s="20"/>
      <c r="E79" s="20"/>
      <c r="F79" s="71"/>
      <c r="G79" s="61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  <c r="IT79" s="62"/>
      <c r="IU79" s="62"/>
    </row>
    <row r="80" spans="1:255" s="63" customFormat="1" ht="12" customHeight="1">
      <c r="A80" s="20"/>
      <c r="B80" s="70" t="s">
        <v>104</v>
      </c>
      <c r="C80" s="20"/>
      <c r="D80" s="20"/>
      <c r="E80" s="20"/>
      <c r="F80" s="71"/>
      <c r="G80" s="61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62"/>
      <c r="HI80" s="62"/>
      <c r="HJ80" s="62"/>
      <c r="HK80" s="62"/>
      <c r="HL80" s="62"/>
      <c r="HM80" s="62"/>
      <c r="HN80" s="62"/>
      <c r="HO80" s="62"/>
      <c r="HP80" s="62"/>
      <c r="HQ80" s="62"/>
      <c r="HR80" s="62"/>
      <c r="HS80" s="62"/>
      <c r="HT80" s="62"/>
      <c r="HU80" s="62"/>
      <c r="HV80" s="62"/>
      <c r="HW80" s="62"/>
      <c r="HX80" s="62"/>
      <c r="HY80" s="62"/>
      <c r="HZ80" s="62"/>
      <c r="IA80" s="62"/>
      <c r="IB80" s="62"/>
      <c r="IC80" s="62"/>
      <c r="ID80" s="62"/>
      <c r="IE80" s="62"/>
      <c r="IF80" s="62"/>
      <c r="IG80" s="62"/>
      <c r="IH80" s="62"/>
      <c r="II80" s="62"/>
      <c r="IJ80" s="62"/>
      <c r="IK80" s="62"/>
      <c r="IL80" s="62"/>
      <c r="IM80" s="62"/>
      <c r="IN80" s="62"/>
      <c r="IO80" s="62"/>
      <c r="IP80" s="62"/>
      <c r="IQ80" s="62"/>
      <c r="IR80" s="62"/>
      <c r="IS80" s="62"/>
      <c r="IT80" s="62"/>
      <c r="IU80" s="62"/>
    </row>
    <row r="81" spans="1:255" s="63" customFormat="1" ht="12.75" customHeight="1" thickBot="1">
      <c r="A81" s="20"/>
      <c r="B81" s="72" t="s">
        <v>105</v>
      </c>
      <c r="C81" s="73"/>
      <c r="D81" s="73"/>
      <c r="E81" s="73"/>
      <c r="F81" s="74"/>
      <c r="G81" s="61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2"/>
      <c r="IF81" s="62"/>
      <c r="IG81" s="62"/>
      <c r="IH81" s="62"/>
      <c r="II81" s="62"/>
      <c r="IJ81" s="62"/>
      <c r="IK81" s="62"/>
      <c r="IL81" s="62"/>
      <c r="IM81" s="62"/>
      <c r="IN81" s="62"/>
      <c r="IO81" s="62"/>
      <c r="IP81" s="62"/>
      <c r="IQ81" s="62"/>
      <c r="IR81" s="62"/>
      <c r="IS81" s="62"/>
      <c r="IT81" s="62"/>
      <c r="IU81" s="62"/>
    </row>
    <row r="82" spans="1:255" s="63" customFormat="1" ht="12.75" customHeight="1">
      <c r="A82" s="20"/>
      <c r="B82" s="22"/>
      <c r="C82" s="20"/>
      <c r="D82" s="20"/>
      <c r="E82" s="20"/>
      <c r="F82" s="20"/>
      <c r="G82" s="61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</row>
    <row r="83" spans="1:255" s="63" customFormat="1" ht="15" customHeight="1">
      <c r="A83" s="20"/>
      <c r="B83" s="101" t="s">
        <v>106</v>
      </c>
      <c r="C83" s="101"/>
      <c r="D83" s="75"/>
      <c r="E83" s="23"/>
      <c r="F83" s="23"/>
      <c r="G83" s="61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  <c r="HX83" s="62"/>
      <c r="HY83" s="62"/>
      <c r="HZ83" s="62"/>
      <c r="IA83" s="62"/>
      <c r="IB83" s="62"/>
      <c r="IC83" s="62"/>
      <c r="ID83" s="62"/>
      <c r="IE83" s="62"/>
      <c r="IF83" s="62"/>
      <c r="IG83" s="62"/>
      <c r="IH83" s="62"/>
      <c r="II83" s="62"/>
      <c r="IJ83" s="62"/>
      <c r="IK83" s="62"/>
      <c r="IL83" s="62"/>
      <c r="IM83" s="62"/>
      <c r="IN83" s="62"/>
      <c r="IO83" s="62"/>
      <c r="IP83" s="62"/>
      <c r="IQ83" s="62"/>
      <c r="IR83" s="62"/>
      <c r="IS83" s="62"/>
      <c r="IT83" s="62"/>
      <c r="IU83" s="62"/>
    </row>
    <row r="84" spans="1:255" s="63" customFormat="1" ht="12" customHeight="1">
      <c r="A84" s="20"/>
      <c r="B84" s="76" t="s">
        <v>85</v>
      </c>
      <c r="C84" s="77" t="s">
        <v>107</v>
      </c>
      <c r="D84" s="78" t="s">
        <v>108</v>
      </c>
      <c r="E84" s="23"/>
      <c r="F84" s="23"/>
      <c r="G84" s="61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E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  <c r="GS84" s="62"/>
      <c r="GT84" s="62"/>
      <c r="GU84" s="62"/>
      <c r="GV84" s="62"/>
      <c r="GW84" s="62"/>
      <c r="GX84" s="62"/>
      <c r="GY84" s="62"/>
      <c r="GZ84" s="62"/>
      <c r="HA84" s="62"/>
      <c r="HB84" s="62"/>
      <c r="HC84" s="62"/>
      <c r="HD84" s="62"/>
      <c r="HE84" s="62"/>
      <c r="HF84" s="62"/>
      <c r="HG84" s="62"/>
      <c r="HH84" s="62"/>
      <c r="HI84" s="62"/>
      <c r="HJ84" s="62"/>
      <c r="HK84" s="62"/>
      <c r="HL84" s="62"/>
      <c r="HM84" s="62"/>
      <c r="HN84" s="62"/>
      <c r="HO84" s="62"/>
      <c r="HP84" s="62"/>
      <c r="HQ84" s="62"/>
      <c r="HR84" s="62"/>
      <c r="HS84" s="62"/>
      <c r="HT84" s="62"/>
      <c r="HU84" s="62"/>
      <c r="HV84" s="62"/>
      <c r="HW84" s="62"/>
      <c r="HX84" s="62"/>
      <c r="HY84" s="62"/>
      <c r="HZ84" s="62"/>
      <c r="IA84" s="62"/>
      <c r="IB84" s="62"/>
      <c r="IC84" s="62"/>
      <c r="ID84" s="62"/>
      <c r="IE84" s="62"/>
      <c r="IF84" s="62"/>
      <c r="IG84" s="62"/>
      <c r="IH84" s="62"/>
      <c r="II84" s="62"/>
      <c r="IJ84" s="62"/>
      <c r="IK84" s="62"/>
      <c r="IL84" s="62"/>
      <c r="IM84" s="62"/>
      <c r="IN84" s="62"/>
      <c r="IO84" s="62"/>
      <c r="IP84" s="62"/>
      <c r="IQ84" s="62"/>
      <c r="IR84" s="62"/>
      <c r="IS84" s="62"/>
      <c r="IT84" s="62"/>
      <c r="IU84" s="62"/>
    </row>
    <row r="85" spans="1:255" s="63" customFormat="1" ht="12" customHeight="1">
      <c r="A85" s="20"/>
      <c r="B85" s="79" t="s">
        <v>109</v>
      </c>
      <c r="C85" s="80">
        <f>G29</f>
        <v>3027500</v>
      </c>
      <c r="D85" s="81">
        <f>(C85/C91)</f>
        <v>0.56073996931812398</v>
      </c>
      <c r="E85" s="23"/>
      <c r="F85" s="23"/>
      <c r="G85" s="61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</row>
    <row r="86" spans="1:255" s="63" customFormat="1" ht="12" customHeight="1">
      <c r="A86" s="20"/>
      <c r="B86" s="79" t="s">
        <v>110</v>
      </c>
      <c r="C86" s="82">
        <v>0</v>
      </c>
      <c r="D86" s="81">
        <v>0</v>
      </c>
      <c r="E86" s="23"/>
      <c r="F86" s="23"/>
      <c r="G86" s="61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</row>
    <row r="87" spans="1:255" s="63" customFormat="1" ht="12" customHeight="1">
      <c r="A87" s="20"/>
      <c r="B87" s="79" t="s">
        <v>111</v>
      </c>
      <c r="C87" s="80">
        <f>G43</f>
        <v>260000</v>
      </c>
      <c r="D87" s="81">
        <f>(C87/C91)</f>
        <v>4.8156033698666306E-2</v>
      </c>
      <c r="E87" s="23"/>
      <c r="F87" s="23"/>
      <c r="G87" s="61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  <c r="HU87" s="62"/>
      <c r="HV87" s="62"/>
      <c r="HW87" s="62"/>
      <c r="HX87" s="62"/>
      <c r="HY87" s="62"/>
      <c r="HZ87" s="62"/>
      <c r="IA87" s="62"/>
      <c r="IB87" s="62"/>
      <c r="IC87" s="62"/>
      <c r="ID87" s="62"/>
      <c r="IE87" s="62"/>
      <c r="IF87" s="62"/>
      <c r="IG87" s="62"/>
      <c r="IH87" s="62"/>
      <c r="II87" s="62"/>
      <c r="IJ87" s="62"/>
      <c r="IK87" s="62"/>
      <c r="IL87" s="62"/>
      <c r="IM87" s="62"/>
      <c r="IN87" s="62"/>
      <c r="IO87" s="62"/>
      <c r="IP87" s="62"/>
      <c r="IQ87" s="62"/>
      <c r="IR87" s="62"/>
      <c r="IS87" s="62"/>
      <c r="IT87" s="62"/>
      <c r="IU87" s="62"/>
    </row>
    <row r="88" spans="1:255" s="63" customFormat="1" ht="12" customHeight="1">
      <c r="A88" s="20"/>
      <c r="B88" s="79" t="s">
        <v>62</v>
      </c>
      <c r="C88" s="80">
        <f>G60</f>
        <v>1521000</v>
      </c>
      <c r="D88" s="81">
        <f>(C88/C91)</f>
        <v>0.28171279713719788</v>
      </c>
      <c r="E88" s="23"/>
      <c r="F88" s="23"/>
      <c r="G88" s="61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  <c r="HU88" s="62"/>
      <c r="HV88" s="62"/>
      <c r="HW88" s="62"/>
      <c r="HX88" s="62"/>
      <c r="HY88" s="62"/>
      <c r="HZ88" s="62"/>
      <c r="IA88" s="62"/>
      <c r="IB88" s="62"/>
      <c r="IC88" s="62"/>
      <c r="ID88" s="62"/>
      <c r="IE88" s="62"/>
      <c r="IF88" s="62"/>
      <c r="IG88" s="62"/>
      <c r="IH88" s="62"/>
      <c r="II88" s="62"/>
      <c r="IJ88" s="62"/>
      <c r="IK88" s="62"/>
      <c r="IL88" s="62"/>
      <c r="IM88" s="62"/>
      <c r="IN88" s="62"/>
      <c r="IO88" s="62"/>
      <c r="IP88" s="62"/>
      <c r="IQ88" s="62"/>
      <c r="IR88" s="62"/>
      <c r="IS88" s="62"/>
      <c r="IT88" s="62"/>
      <c r="IU88" s="62"/>
    </row>
    <row r="89" spans="1:255" s="63" customFormat="1" ht="12" customHeight="1">
      <c r="A89" s="20"/>
      <c r="B89" s="79" t="s">
        <v>112</v>
      </c>
      <c r="C89" s="83">
        <f>G66</f>
        <v>333515</v>
      </c>
      <c r="D89" s="81">
        <f>(C89/C91)</f>
        <v>6.1772152226964201E-2</v>
      </c>
      <c r="E89" s="24"/>
      <c r="F89" s="24"/>
      <c r="G89" s="61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  <c r="HU89" s="62"/>
      <c r="HV89" s="62"/>
      <c r="HW89" s="62"/>
      <c r="HX89" s="62"/>
      <c r="HY89" s="62"/>
      <c r="HZ89" s="62"/>
      <c r="IA89" s="62"/>
      <c r="IB89" s="62"/>
      <c r="IC89" s="62"/>
      <c r="ID89" s="62"/>
      <c r="IE89" s="62"/>
      <c r="IF89" s="62"/>
      <c r="IG89" s="62"/>
      <c r="IH89" s="62"/>
      <c r="II89" s="62"/>
      <c r="IJ89" s="62"/>
      <c r="IK89" s="62"/>
      <c r="IL89" s="62"/>
      <c r="IM89" s="62"/>
      <c r="IN89" s="62"/>
      <c r="IO89" s="62"/>
      <c r="IP89" s="62"/>
      <c r="IQ89" s="62"/>
      <c r="IR89" s="62"/>
      <c r="IS89" s="62"/>
      <c r="IT89" s="62"/>
      <c r="IU89" s="62"/>
    </row>
    <row r="90" spans="1:255" s="63" customFormat="1" ht="12" customHeight="1">
      <c r="A90" s="20"/>
      <c r="B90" s="79" t="s">
        <v>113</v>
      </c>
      <c r="C90" s="83">
        <f>G69</f>
        <v>257100.75</v>
      </c>
      <c r="D90" s="81">
        <f>(C90/C91)</f>
        <v>4.7619047619047616E-2</v>
      </c>
      <c r="E90" s="24"/>
      <c r="F90" s="24"/>
      <c r="G90" s="61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  <c r="HU90" s="62"/>
      <c r="HV90" s="62"/>
      <c r="HW90" s="62"/>
      <c r="HX90" s="62"/>
      <c r="HY90" s="62"/>
      <c r="HZ90" s="62"/>
      <c r="IA90" s="62"/>
      <c r="IB90" s="62"/>
      <c r="IC90" s="62"/>
      <c r="ID90" s="62"/>
      <c r="IE90" s="62"/>
      <c r="IF90" s="62"/>
      <c r="IG90" s="62"/>
      <c r="IH90" s="62"/>
      <c r="II90" s="62"/>
      <c r="IJ90" s="62"/>
      <c r="IK90" s="62"/>
      <c r="IL90" s="62"/>
      <c r="IM90" s="62"/>
      <c r="IN90" s="62"/>
      <c r="IO90" s="62"/>
      <c r="IP90" s="62"/>
      <c r="IQ90" s="62"/>
      <c r="IR90" s="62"/>
      <c r="IS90" s="62"/>
      <c r="IT90" s="62"/>
      <c r="IU90" s="62"/>
    </row>
    <row r="91" spans="1:255" s="63" customFormat="1" ht="12.75" customHeight="1">
      <c r="A91" s="20"/>
      <c r="B91" s="76" t="s">
        <v>114</v>
      </c>
      <c r="C91" s="84">
        <f>SUM(C85:C90)</f>
        <v>5399115.75</v>
      </c>
      <c r="D91" s="85">
        <f>SUM(D85:D90)</f>
        <v>1</v>
      </c>
      <c r="E91" s="24"/>
      <c r="F91" s="24"/>
      <c r="G91" s="61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  <c r="HU91" s="62"/>
      <c r="HV91" s="62"/>
      <c r="HW91" s="62"/>
      <c r="HX91" s="62"/>
      <c r="HY91" s="62"/>
      <c r="HZ91" s="62"/>
      <c r="IA91" s="62"/>
      <c r="IB91" s="62"/>
      <c r="IC91" s="62"/>
      <c r="ID91" s="62"/>
      <c r="IE91" s="62"/>
      <c r="IF91" s="62"/>
      <c r="IG91" s="62"/>
      <c r="IH91" s="62"/>
      <c r="II91" s="62"/>
      <c r="IJ91" s="62"/>
      <c r="IK91" s="62"/>
      <c r="IL91" s="62"/>
      <c r="IM91" s="62"/>
      <c r="IN91" s="62"/>
      <c r="IO91" s="62"/>
      <c r="IP91" s="62"/>
      <c r="IQ91" s="62"/>
      <c r="IR91" s="62"/>
      <c r="IS91" s="62"/>
      <c r="IT91" s="62"/>
      <c r="IU91" s="62"/>
    </row>
    <row r="92" spans="1:255" s="63" customFormat="1" ht="12" customHeight="1">
      <c r="A92" s="20"/>
      <c r="B92" s="22"/>
      <c r="C92" s="19"/>
      <c r="D92" s="19"/>
      <c r="E92" s="19"/>
      <c r="F92" s="19"/>
      <c r="G92" s="61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  <c r="GT92" s="62"/>
      <c r="GU92" s="62"/>
      <c r="GV92" s="62"/>
      <c r="GW92" s="62"/>
      <c r="GX92" s="62"/>
      <c r="GY92" s="62"/>
      <c r="GZ92" s="62"/>
      <c r="HA92" s="62"/>
      <c r="HB92" s="62"/>
      <c r="HC92" s="62"/>
      <c r="HD92" s="62"/>
      <c r="HE92" s="62"/>
      <c r="HF92" s="62"/>
      <c r="HG92" s="62"/>
      <c r="HH92" s="62"/>
      <c r="HI92" s="62"/>
      <c r="HJ92" s="62"/>
      <c r="HK92" s="62"/>
      <c r="HL92" s="62"/>
      <c r="HM92" s="62"/>
      <c r="HN92" s="62"/>
      <c r="HO92" s="62"/>
      <c r="HP92" s="62"/>
      <c r="HQ92" s="62"/>
      <c r="HR92" s="62"/>
      <c r="HS92" s="62"/>
      <c r="HT92" s="62"/>
      <c r="HU92" s="62"/>
      <c r="HV92" s="62"/>
      <c r="HW92" s="62"/>
      <c r="HX92" s="62"/>
      <c r="HY92" s="62"/>
      <c r="HZ92" s="62"/>
      <c r="IA92" s="62"/>
      <c r="IB92" s="62"/>
      <c r="IC92" s="62"/>
      <c r="ID92" s="62"/>
      <c r="IE92" s="62"/>
      <c r="IF92" s="62"/>
      <c r="IG92" s="62"/>
      <c r="IH92" s="62"/>
      <c r="II92" s="62"/>
      <c r="IJ92" s="62"/>
      <c r="IK92" s="62"/>
      <c r="IL92" s="62"/>
      <c r="IM92" s="62"/>
      <c r="IN92" s="62"/>
      <c r="IO92" s="62"/>
      <c r="IP92" s="62"/>
      <c r="IQ92" s="62"/>
      <c r="IR92" s="62"/>
      <c r="IS92" s="62"/>
      <c r="IT92" s="62"/>
      <c r="IU92" s="62"/>
    </row>
    <row r="93" spans="1:255" s="63" customFormat="1" ht="12.75" customHeight="1">
      <c r="A93" s="20"/>
      <c r="B93" s="64"/>
      <c r="C93" s="19"/>
      <c r="D93" s="19"/>
      <c r="E93" s="19"/>
      <c r="F93" s="19"/>
      <c r="G93" s="61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  <c r="GT93" s="62"/>
      <c r="GU93" s="62"/>
      <c r="GV93" s="62"/>
      <c r="GW93" s="62"/>
      <c r="GX93" s="62"/>
      <c r="GY93" s="62"/>
      <c r="GZ93" s="62"/>
      <c r="HA93" s="62"/>
      <c r="HB93" s="62"/>
      <c r="HC93" s="62"/>
      <c r="HD93" s="62"/>
      <c r="HE93" s="62"/>
      <c r="HF93" s="62"/>
      <c r="HG93" s="62"/>
      <c r="HH93" s="62"/>
      <c r="HI93" s="62"/>
      <c r="HJ93" s="62"/>
      <c r="HK93" s="62"/>
      <c r="HL93" s="62"/>
      <c r="HM93" s="62"/>
      <c r="HN93" s="62"/>
      <c r="HO93" s="62"/>
      <c r="HP93" s="62"/>
      <c r="HQ93" s="62"/>
      <c r="HR93" s="62"/>
      <c r="HS93" s="62"/>
      <c r="HT93" s="62"/>
      <c r="HU93" s="62"/>
      <c r="HV93" s="62"/>
      <c r="HW93" s="62"/>
      <c r="HX93" s="62"/>
      <c r="HY93" s="62"/>
      <c r="HZ93" s="62"/>
      <c r="IA93" s="62"/>
      <c r="IB93" s="62"/>
      <c r="IC93" s="62"/>
      <c r="ID93" s="62"/>
      <c r="IE93" s="62"/>
      <c r="IF93" s="62"/>
      <c r="IG93" s="62"/>
      <c r="IH93" s="62"/>
      <c r="II93" s="62"/>
      <c r="IJ93" s="62"/>
      <c r="IK93" s="62"/>
      <c r="IL93" s="62"/>
      <c r="IM93" s="62"/>
      <c r="IN93" s="62"/>
      <c r="IO93" s="62"/>
      <c r="IP93" s="62"/>
      <c r="IQ93" s="62"/>
      <c r="IR93" s="62"/>
      <c r="IS93" s="62"/>
      <c r="IT93" s="62"/>
      <c r="IU93" s="62"/>
    </row>
    <row r="94" spans="1:255" s="63" customFormat="1" ht="12" customHeight="1">
      <c r="A94" s="20"/>
      <c r="B94" s="86"/>
      <c r="C94" s="87" t="s">
        <v>115</v>
      </c>
      <c r="D94" s="86"/>
      <c r="E94" s="86"/>
      <c r="F94" s="24"/>
      <c r="G94" s="61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  <c r="GT94" s="62"/>
      <c r="GU94" s="62"/>
      <c r="GV94" s="62"/>
      <c r="GW94" s="62"/>
      <c r="GX94" s="62"/>
      <c r="GY94" s="62"/>
      <c r="GZ94" s="62"/>
      <c r="HA94" s="62"/>
      <c r="HB94" s="62"/>
      <c r="HC94" s="62"/>
      <c r="HD94" s="62"/>
      <c r="HE94" s="62"/>
      <c r="HF94" s="62"/>
      <c r="HG94" s="62"/>
      <c r="HH94" s="62"/>
      <c r="HI94" s="62"/>
      <c r="HJ94" s="62"/>
      <c r="HK94" s="62"/>
      <c r="HL94" s="62"/>
      <c r="HM94" s="62"/>
      <c r="HN94" s="62"/>
      <c r="HO94" s="62"/>
      <c r="HP94" s="62"/>
      <c r="HQ94" s="62"/>
      <c r="HR94" s="62"/>
      <c r="HS94" s="62"/>
      <c r="HT94" s="62"/>
      <c r="HU94" s="62"/>
      <c r="HV94" s="62"/>
      <c r="HW94" s="62"/>
      <c r="HX94" s="62"/>
      <c r="HY94" s="62"/>
      <c r="HZ94" s="62"/>
      <c r="IA94" s="62"/>
      <c r="IB94" s="62"/>
      <c r="IC94" s="62"/>
      <c r="ID94" s="62"/>
      <c r="IE94" s="62"/>
      <c r="IF94" s="62"/>
      <c r="IG94" s="62"/>
      <c r="IH94" s="62"/>
      <c r="II94" s="62"/>
      <c r="IJ94" s="62"/>
      <c r="IK94" s="62"/>
      <c r="IL94" s="62"/>
      <c r="IM94" s="62"/>
      <c r="IN94" s="62"/>
      <c r="IO94" s="62"/>
      <c r="IP94" s="62"/>
      <c r="IQ94" s="62"/>
      <c r="IR94" s="62"/>
      <c r="IS94" s="62"/>
      <c r="IT94" s="62"/>
      <c r="IU94" s="62"/>
    </row>
    <row r="95" spans="1:255" s="63" customFormat="1" ht="12" customHeight="1">
      <c r="A95" s="20"/>
      <c r="B95" s="76" t="s">
        <v>116</v>
      </c>
      <c r="C95" s="88">
        <v>35000</v>
      </c>
      <c r="D95" s="88">
        <v>40000</v>
      </c>
      <c r="E95" s="88">
        <v>45000</v>
      </c>
      <c r="F95" s="25"/>
      <c r="G95" s="65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62"/>
      <c r="HI95" s="62"/>
      <c r="HJ95" s="62"/>
      <c r="HK95" s="62"/>
      <c r="HL95" s="62"/>
      <c r="HM95" s="62"/>
      <c r="HN95" s="62"/>
      <c r="HO95" s="62"/>
      <c r="HP95" s="62"/>
      <c r="HQ95" s="62"/>
      <c r="HR95" s="62"/>
      <c r="HS95" s="62"/>
      <c r="HT95" s="62"/>
      <c r="HU95" s="62"/>
      <c r="HV95" s="62"/>
      <c r="HW95" s="62"/>
      <c r="HX95" s="62"/>
      <c r="HY95" s="62"/>
      <c r="HZ95" s="62"/>
      <c r="IA95" s="62"/>
      <c r="IB95" s="62"/>
      <c r="IC95" s="62"/>
      <c r="ID95" s="62"/>
      <c r="IE95" s="62"/>
      <c r="IF95" s="62"/>
      <c r="IG95" s="62"/>
      <c r="IH95" s="62"/>
      <c r="II95" s="62"/>
      <c r="IJ95" s="62"/>
      <c r="IK95" s="62"/>
      <c r="IL95" s="62"/>
      <c r="IM95" s="62"/>
      <c r="IN95" s="62"/>
      <c r="IO95" s="62"/>
      <c r="IP95" s="62"/>
      <c r="IQ95" s="62"/>
      <c r="IR95" s="62"/>
      <c r="IS95" s="62"/>
      <c r="IT95" s="62"/>
      <c r="IU95" s="62"/>
    </row>
    <row r="96" spans="1:255" s="63" customFormat="1" ht="12.75" customHeight="1">
      <c r="A96" s="20"/>
      <c r="B96" s="76" t="s">
        <v>117</v>
      </c>
      <c r="C96" s="88">
        <f>(G70/C95)</f>
        <v>154.26044999999999</v>
      </c>
      <c r="D96" s="88">
        <f>C91/D95</f>
        <v>134.97789374999999</v>
      </c>
      <c r="E96" s="88">
        <f>(G70/E95)</f>
        <v>119.98035</v>
      </c>
      <c r="F96" s="25"/>
      <c r="G96" s="65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</row>
    <row r="97" spans="1:255" s="63" customFormat="1" ht="15.6" customHeight="1">
      <c r="A97" s="20"/>
      <c r="B97" s="21" t="s">
        <v>118</v>
      </c>
      <c r="C97" s="20"/>
      <c r="D97" s="20"/>
      <c r="E97" s="20"/>
      <c r="F97" s="20"/>
      <c r="G97" s="20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</row>
    <row r="98" spans="1:255" s="63" customFormat="1" ht="11.25" customHeight="1">
      <c r="A98" s="66"/>
      <c r="B98" s="66"/>
      <c r="C98" s="66"/>
      <c r="D98" s="66"/>
      <c r="E98" s="66"/>
      <c r="F98" s="66"/>
      <c r="G98" s="66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  <c r="GT98" s="62"/>
      <c r="GU98" s="62"/>
      <c r="GV98" s="62"/>
      <c r="GW98" s="62"/>
      <c r="GX98" s="62"/>
      <c r="GY98" s="62"/>
      <c r="GZ98" s="62"/>
      <c r="HA98" s="62"/>
      <c r="HB98" s="62"/>
      <c r="HC98" s="62"/>
      <c r="HD98" s="62"/>
      <c r="HE98" s="62"/>
      <c r="HF98" s="62"/>
      <c r="HG98" s="62"/>
      <c r="HH98" s="62"/>
      <c r="HI98" s="62"/>
      <c r="HJ98" s="62"/>
      <c r="HK98" s="62"/>
      <c r="HL98" s="62"/>
      <c r="HM98" s="62"/>
      <c r="HN98" s="62"/>
      <c r="HO98" s="62"/>
      <c r="HP98" s="62"/>
      <c r="HQ98" s="62"/>
      <c r="HR98" s="62"/>
      <c r="HS98" s="62"/>
      <c r="HT98" s="62"/>
      <c r="HU98" s="62"/>
      <c r="HV98" s="62"/>
      <c r="HW98" s="62"/>
      <c r="HX98" s="62"/>
      <c r="HY98" s="62"/>
      <c r="HZ98" s="62"/>
      <c r="IA98" s="62"/>
      <c r="IB98" s="62"/>
      <c r="IC98" s="62"/>
      <c r="ID98" s="62"/>
      <c r="IE98" s="62"/>
      <c r="IF98" s="62"/>
      <c r="IG98" s="62"/>
      <c r="IH98" s="62"/>
      <c r="II98" s="62"/>
      <c r="IJ98" s="62"/>
      <c r="IK98" s="62"/>
      <c r="IL98" s="62"/>
      <c r="IM98" s="62"/>
      <c r="IN98" s="62"/>
      <c r="IO98" s="62"/>
      <c r="IP98" s="62"/>
      <c r="IQ98" s="62"/>
      <c r="IR98" s="62"/>
      <c r="IS98" s="62"/>
      <c r="IT98" s="62"/>
      <c r="IU98" s="62"/>
    </row>
    <row r="99" spans="1:255" s="63" customFormat="1" ht="11.25" customHeight="1">
      <c r="A99" s="66"/>
      <c r="B99" s="66"/>
      <c r="C99" s="66"/>
      <c r="D99" s="66"/>
      <c r="E99" s="66"/>
      <c r="F99" s="66"/>
      <c r="G99" s="66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  <c r="GT99" s="62"/>
      <c r="GU99" s="62"/>
      <c r="GV99" s="62"/>
      <c r="GW99" s="62"/>
      <c r="GX99" s="62"/>
      <c r="GY99" s="62"/>
      <c r="GZ99" s="62"/>
      <c r="HA99" s="62"/>
      <c r="HB99" s="62"/>
      <c r="HC99" s="62"/>
      <c r="HD99" s="62"/>
      <c r="HE99" s="62"/>
      <c r="HF99" s="62"/>
      <c r="HG99" s="62"/>
      <c r="HH99" s="62"/>
      <c r="HI99" s="62"/>
      <c r="HJ99" s="62"/>
      <c r="HK99" s="62"/>
      <c r="HL99" s="62"/>
      <c r="HM99" s="62"/>
      <c r="HN99" s="62"/>
      <c r="HO99" s="62"/>
      <c r="HP99" s="62"/>
      <c r="HQ99" s="62"/>
      <c r="HR99" s="62"/>
      <c r="HS99" s="62"/>
      <c r="HT99" s="62"/>
      <c r="HU99" s="62"/>
      <c r="HV99" s="62"/>
      <c r="HW99" s="62"/>
      <c r="HX99" s="62"/>
      <c r="HY99" s="62"/>
      <c r="HZ99" s="62"/>
      <c r="IA99" s="62"/>
      <c r="IB99" s="62"/>
      <c r="IC99" s="62"/>
      <c r="ID99" s="62"/>
      <c r="IE99" s="62"/>
      <c r="IF99" s="62"/>
      <c r="IG99" s="62"/>
      <c r="IH99" s="62"/>
      <c r="II99" s="62"/>
      <c r="IJ99" s="62"/>
      <c r="IK99" s="62"/>
      <c r="IL99" s="62"/>
      <c r="IM99" s="62"/>
      <c r="IN99" s="62"/>
      <c r="IO99" s="62"/>
      <c r="IP99" s="62"/>
      <c r="IQ99" s="62"/>
      <c r="IR99" s="62"/>
      <c r="IS99" s="62"/>
      <c r="IT99" s="62"/>
      <c r="IU99" s="62"/>
    </row>
  </sheetData>
  <mergeCells count="9">
    <mergeCell ref="B83:C83"/>
    <mergeCell ref="E13:F13"/>
    <mergeCell ref="E11:F11"/>
    <mergeCell ref="E10:F10"/>
    <mergeCell ref="E9:F9"/>
    <mergeCell ref="E14:F14"/>
    <mergeCell ref="E15:F15"/>
    <mergeCell ref="B17:G17"/>
    <mergeCell ref="E12:F12"/>
  </mergeCells>
  <pageMargins left="0.74803149606299213" right="0.74803149606299213" top="0.98425196850393704" bottom="2.1653543307086616" header="0" footer="0"/>
  <pageSetup paperSize="5"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ALCACHOFAS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2023-02-10T18:17:33Z</cp:lastPrinted>
  <dcterms:created xsi:type="dcterms:W3CDTF">2020-11-27T12:49:26Z</dcterms:created>
  <dcterms:modified xsi:type="dcterms:W3CDTF">2023-03-17T14:37:21Z</dcterms:modified>
  <cp:category/>
  <cp:contentStatus/>
</cp:coreProperties>
</file>