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LCACHOFAS" sheetId="1" r:id="rId1"/>
  </sheets>
  <calcPr calcId="162913"/>
</workbook>
</file>

<file path=xl/calcChain.xml><?xml version="1.0" encoding="utf-8"?>
<calcChain xmlns="http://schemas.openxmlformats.org/spreadsheetml/2006/main">
  <c r="G51" i="1" l="1"/>
  <c r="G65" i="1" l="1"/>
  <c r="G64" i="1"/>
  <c r="G59" i="1"/>
  <c r="G58" i="1"/>
  <c r="G56" i="1"/>
  <c r="G55" i="1"/>
  <c r="G53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71" i="1" s="1"/>
  <c r="G43" i="1" l="1"/>
  <c r="C87" i="1" s="1"/>
  <c r="G66" i="1"/>
  <c r="C89" i="1" s="1"/>
  <c r="G29" i="1"/>
  <c r="C85" i="1" s="1"/>
  <c r="G60" i="1"/>
  <c r="C88" i="1" s="1"/>
  <c r="G68" i="1" l="1"/>
  <c r="G69" i="1" s="1"/>
  <c r="G70" i="1" s="1"/>
  <c r="G72" i="1" s="1"/>
  <c r="C90" i="1" l="1"/>
  <c r="C91" i="1" s="1"/>
  <c r="C96" i="1"/>
  <c r="E96" i="1"/>
  <c r="D96" i="1" l="1"/>
  <c r="D89" i="1"/>
  <c r="D87" i="1"/>
  <c r="D85" i="1"/>
  <c r="D88" i="1"/>
  <c r="D90" i="1"/>
  <c r="D91" i="1" l="1"/>
</calcChain>
</file>

<file path=xl/sharedStrings.xml><?xml version="1.0" encoding="utf-8"?>
<sst xmlns="http://schemas.openxmlformats.org/spreadsheetml/2006/main" count="175" uniqueCount="127">
  <si>
    <t>RUBRO O CULTIVO</t>
  </si>
  <si>
    <t>ALCACHOFA</t>
  </si>
  <si>
    <t>RENDIMIENTO (UNID/Há.)</t>
  </si>
  <si>
    <t>VARIEDAD</t>
  </si>
  <si>
    <t>CHILENA</t>
  </si>
  <si>
    <t>FECHA ESTIMADA  PRECIO VENTA</t>
  </si>
  <si>
    <t>OCTUB-DICIEMB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</si>
  <si>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</si>
  <si>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</si>
  <si>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</si>
  <si>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</si>
  <si>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</si>
  <si>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</si>
  <si>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</si>
  <si>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</si>
  <si>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</si>
  <si>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</si>
  <si>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</si>
  <si>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</si>
  <si>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</si>
  <si>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</si>
  <si>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</si>
  <si>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</si>
  <si>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</si>
  <si>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</si>
  <si>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</si>
  <si>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</si>
  <si>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</si>
  <si>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RIEGO</t>
  </si>
  <si>
    <t>JH</t>
  </si>
  <si>
    <t>MARZO-NOV.</t>
  </si>
  <si>
    <t>FERTILIZACION</t>
  </si>
  <si>
    <t>MARZO-SEPT.</t>
  </si>
  <si>
    <t>APLIC. PESTICIDAS</t>
  </si>
  <si>
    <t>MAYO-JUN.</t>
  </si>
  <si>
    <t>CONTROL DE MALEZAS</t>
  </si>
  <si>
    <t>MARZO-JUN.</t>
  </si>
  <si>
    <t>COSECHA</t>
  </si>
  <si>
    <t>NOV.-DIC.</t>
  </si>
  <si>
    <t>DESHIJADURA</t>
  </si>
  <si>
    <t>ABRIL-JUNIO</t>
  </si>
  <si>
    <t>REPLANTE</t>
  </si>
  <si>
    <t>ABRIL</t>
  </si>
  <si>
    <t>OTRAS LABORES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</si>
  <si>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</si>
  <si>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</si>
  <si>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</si>
  <si>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</si>
  <si>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</si>
  <si>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</si>
  <si>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Jornadas/HA.</t>
  </si>
  <si>
    <t>APLIC. FERTILZ-PESTICIDAS</t>
  </si>
  <si>
    <t>MARZO-OCT.</t>
  </si>
  <si>
    <t>CULTIVADORA</t>
  </si>
  <si>
    <t>ABRIL-MAYO</t>
  </si>
  <si>
    <t>RASTRAJE</t>
  </si>
  <si>
    <t>MARZO-ABRIL</t>
  </si>
  <si>
    <t>TRASLADO INSUMOS</t>
  </si>
  <si>
    <t>ARADURA</t>
  </si>
  <si>
    <t>Subtotal Costo Maquinaria</t>
  </si>
  <si>
    <t>INSUMOS</t>
  </si>
  <si>
    <t>Insumos</t>
  </si>
  <si>
    <t>Unidad (Kg/l/u)</t>
  </si>
  <si>
    <t>Cantidad (Kg/l/u)/HA.</t>
  </si>
  <si>
    <t>HIJUELOS</t>
  </si>
  <si>
    <t xml:space="preserve">U  </t>
  </si>
  <si>
    <t>FERTILIZANTES</t>
  </si>
  <si>
    <t xml:space="preserve"> </t>
  </si>
  <si>
    <t>UREA</t>
  </si>
  <si>
    <t>KG</t>
  </si>
  <si>
    <t>MARZO-AGOSTO</t>
  </si>
  <si>
    <t>SUPERFOSFATO TRIPLE</t>
  </si>
  <si>
    <t>NITRATO DE K.</t>
  </si>
  <si>
    <t>HERBICIDAS</t>
  </si>
  <si>
    <t>L</t>
  </si>
  <si>
    <t>MARZO-MAYO</t>
  </si>
  <si>
    <t>FUNGICIDA</t>
  </si>
  <si>
    <t>JULIO-NOV.</t>
  </si>
  <si>
    <t>SCAL</t>
  </si>
  <si>
    <t>AGOST-NOV.</t>
  </si>
  <si>
    <t>INSECTICIDA</t>
  </si>
  <si>
    <t>ABRIL-OCT.</t>
  </si>
  <si>
    <t>Subtotal Insumos</t>
  </si>
  <si>
    <t>OTROS</t>
  </si>
  <si>
    <t>Item</t>
  </si>
  <si>
    <t>Cantidad (Kg/l/u)</t>
  </si>
  <si>
    <t>CAJAS BANANERAS</t>
  </si>
  <si>
    <t xml:space="preserve">UN </t>
  </si>
  <si>
    <t>OCTUBRE-DICIEMBRE</t>
  </si>
  <si>
    <t>ANAL. QUIM DE SUELOS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</si>
  <si>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</si>
  <si>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</si>
  <si>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</si>
  <si>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</si>
  <si>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</si>
  <si>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</si>
  <si>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</si>
  <si>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</si>
  <si>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</si>
  <si>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</si>
  <si>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</si>
  <si>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</si>
  <si>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</si>
  <si>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</si>
  <si>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</si>
  <si>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</si>
  <si>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</si>
  <si>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</si>
  <si>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</si>
  <si>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</si>
  <si>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</si>
  <si>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</si>
  <si>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</si>
  <si>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</si>
  <si>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</si>
  <si>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</si>
  <si>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</si>
  <si>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</si>
  <si>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</si>
  <si>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FARMON O SIMILAR</t>
  </si>
  <si>
    <t>POLYBEN O SIMILAR</t>
  </si>
  <si>
    <t>KARATE ZEON O SIMILAR</t>
  </si>
  <si>
    <t>PIRIMOR O SIMILAR</t>
  </si>
  <si>
    <t>DEL MAULE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</si>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</sst>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_-* #,##0_-;\-* #,##0_-;_-* &quot;-&quot;??_-;_-@_-"/>
    <numFmt numFmtId="169" formatCode="#,##0.0"/>
  </numFmts>
  <fonts count="2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theme="1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1" applyFont="0" applyFill="0" applyBorder="0" applyAlignment="0" applyProtection="0"/>
    <xf numFmtId="166" fontId="10" fillId="0" borderId="1" applyFont="0" applyFill="0" applyBorder="0" applyAlignment="0" applyProtection="0"/>
  </cellStyleXfs>
  <cellXfs count="11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12" fillId="0" borderId="10" xfId="0" applyFont="1" applyBorder="1" applyAlignment="1">
      <alignment horizontal="right" vertical="center"/>
    </xf>
    <xf numFmtId="168" fontId="12" fillId="0" borderId="10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/>
    </xf>
    <xf numFmtId="3" fontId="12" fillId="0" borderId="10" xfId="0" applyNumberFormat="1" applyFont="1" applyBorder="1" applyAlignment="1">
      <alignment horizontal="right" vertical="center"/>
    </xf>
    <xf numFmtId="1" fontId="12" fillId="0" borderId="10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 wrapText="1"/>
    </xf>
    <xf numFmtId="49" fontId="13" fillId="4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168" fontId="16" fillId="0" borderId="10" xfId="8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3" fontId="12" fillId="0" borderId="10" xfId="0" applyNumberFormat="1" applyFont="1" applyBorder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168" fontId="12" fillId="0" borderId="10" xfId="8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3" fontId="16" fillId="0" borderId="10" xfId="0" applyNumberFormat="1" applyFont="1" applyBorder="1" applyAlignment="1">
      <alignment vertical="center"/>
    </xf>
    <xf numFmtId="3" fontId="16" fillId="0" borderId="10" xfId="0" applyNumberFormat="1" applyFont="1" applyBorder="1" applyAlignment="1">
      <alignment horizontal="center" vertical="center"/>
    </xf>
    <xf numFmtId="49" fontId="13" fillId="4" borderId="11" xfId="0" applyNumberFormat="1" applyFont="1" applyFill="1" applyBorder="1" applyAlignment="1">
      <alignment vertical="center"/>
    </xf>
    <xf numFmtId="0" fontId="13" fillId="4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4" borderId="14" xfId="0" applyNumberFormat="1" applyFont="1" applyFill="1" applyBorder="1" applyAlignment="1">
      <alignment vertical="center"/>
    </xf>
    <xf numFmtId="49" fontId="13" fillId="4" borderId="16" xfId="0" applyNumberFormat="1" applyFont="1" applyFill="1" applyBorder="1" applyAlignment="1">
      <alignment vertical="center"/>
    </xf>
    <xf numFmtId="0" fontId="13" fillId="4" borderId="17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20" fillId="0" borderId="0" xfId="0" applyNumberFormat="1" applyFont="1"/>
    <xf numFmtId="0" fontId="20" fillId="0" borderId="0" xfId="0" applyFont="1"/>
    <xf numFmtId="0" fontId="23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/>
    <xf numFmtId="0" fontId="20" fillId="2" borderId="9" xfId="0" applyFont="1" applyFill="1" applyBorder="1"/>
    <xf numFmtId="0" fontId="20" fillId="7" borderId="10" xfId="0" applyFont="1" applyFill="1" applyBorder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0" fontId="5" fillId="0" borderId="0" xfId="0" applyNumberFormat="1" applyFont="1"/>
    <xf numFmtId="0" fontId="5" fillId="0" borderId="0" xfId="0" applyFont="1"/>
    <xf numFmtId="49" fontId="13" fillId="3" borderId="10" xfId="0" applyNumberFormat="1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0" fontId="26" fillId="0" borderId="10" xfId="0" applyFont="1" applyBorder="1" applyAlignment="1">
      <alignment horizontal="center" vertical="center"/>
    </xf>
    <xf numFmtId="168" fontId="26" fillId="0" borderId="10" xfId="8" applyNumberFormat="1" applyFont="1" applyBorder="1" applyAlignment="1">
      <alignment vertical="center"/>
    </xf>
    <xf numFmtId="164" fontId="27" fillId="4" borderId="13" xfId="0" applyNumberFormat="1" applyFont="1" applyFill="1" applyBorder="1" applyAlignment="1">
      <alignment vertical="center"/>
    </xf>
    <xf numFmtId="164" fontId="27" fillId="3" borderId="15" xfId="0" applyNumberFormat="1" applyFont="1" applyFill="1" applyBorder="1" applyAlignment="1">
      <alignment vertical="center"/>
    </xf>
    <xf numFmtId="164" fontId="27" fillId="4" borderId="15" xfId="0" applyNumberFormat="1" applyFont="1" applyFill="1" applyBorder="1" applyAlignment="1">
      <alignment vertical="center"/>
    </xf>
    <xf numFmtId="164" fontId="27" fillId="4" borderId="18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0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left"/>
    </xf>
    <xf numFmtId="49" fontId="4" fillId="2" borderId="2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righ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911532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258" y="194597"/>
          <a:ext cx="6421694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9"/>
  <sheetViews>
    <sheetView showGridLines="0" tabSelected="1" zoomScale="93" zoomScaleNormal="93" workbookViewId="0">
      <selection activeCell="E16" sqref="E16"/>
    </sheetView>
  </sheetViews>
  <sheetFormatPr baseColWidth="10" defaultColWidth="10.85546875" defaultRowHeight="11.25" customHeight="1"/>
  <cols>
    <col min="1" max="1" width="10" style="2" customWidth="1"/>
    <col min="2" max="2" width="19.5703125" style="2" customWidth="1"/>
    <col min="3" max="3" width="19.42578125" style="2" customWidth="1"/>
    <col min="4" max="4" width="11" style="2" customWidth="1"/>
    <col min="5" max="5" width="21.7109375" style="2" customWidth="1"/>
    <col min="6" max="6" width="11" style="2" customWidth="1"/>
    <col min="7" max="7" width="14.28515625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3" customFormat="1" ht="12" customHeight="1">
      <c r="A9" s="8"/>
      <c r="B9" s="26" t="s">
        <v>0</v>
      </c>
      <c r="C9" s="90" t="s">
        <v>1</v>
      </c>
      <c r="D9" s="8"/>
      <c r="E9" s="104" t="s">
        <v>2</v>
      </c>
      <c r="F9" s="104"/>
      <c r="G9" s="91">
        <v>40000</v>
      </c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pans="1:255" ht="15">
      <c r="A10" s="3"/>
      <c r="B10" s="5" t="s">
        <v>3</v>
      </c>
      <c r="C10" s="6" t="s">
        <v>4</v>
      </c>
      <c r="D10" s="8"/>
      <c r="E10" s="103" t="s">
        <v>5</v>
      </c>
      <c r="F10" s="103"/>
      <c r="G10" s="6" t="s">
        <v>6</v>
      </c>
    </row>
    <row r="11" spans="1:255" ht="14.45" customHeight="1">
      <c r="A11" s="3"/>
      <c r="B11" s="5" t="s">
        <v>7</v>
      </c>
      <c r="C11" s="6" t="s">
        <v>8</v>
      </c>
      <c r="D11" s="8"/>
      <c r="E11" s="103" t="s">
        <v>9</v>
      </c>
      <c r="F11" s="103"/>
      <c r="G11" s="29">
        <v>200</v>
      </c>
    </row>
    <row r="12" spans="1:255" ht="11.25" customHeight="1">
      <c r="A12" s="3"/>
      <c r="B12" s="5" t="s">
        <v>10</v>
      </c>
      <c r="C12" s="109" t="s">
        <v>123</v>
      </c>
      <c r="D12" s="8"/>
      <c r="E12" s="107" t="s">
        <v>11</v>
      </c>
      <c r="F12" s="108"/>
      <c r="G12" s="28">
        <f>+G11*G9</f>
        <v>8000000</v>
      </c>
    </row>
    <row r="13" spans="1:255" ht="11.25" customHeight="1">
      <c r="A13" s="3"/>
      <c r="B13" s="5" t="s">
        <v>12</v>
      </c>
      <c r="C13" s="109" t="s">
        <v>124</v>
      </c>
      <c r="D13" s="8"/>
      <c r="E13" s="103" t="s">
        <v>13</v>
      </c>
      <c r="F13" s="103"/>
      <c r="G13" s="30" t="s">
        <v>14</v>
      </c>
    </row>
    <row r="14" spans="1:255" ht="37.5" customHeight="1">
      <c r="A14" s="3"/>
      <c r="B14" s="5" t="s">
        <v>15</v>
      </c>
      <c r="C14" s="109" t="s">
        <v>125</v>
      </c>
      <c r="D14" s="8"/>
      <c r="E14" s="103" t="s">
        <v>16</v>
      </c>
      <c r="F14" s="103"/>
      <c r="G14" s="6" t="s">
        <v>6</v>
      </c>
    </row>
    <row r="15" spans="1:255" ht="27.75" customHeight="1">
      <c r="A15" s="3"/>
      <c r="B15" s="5" t="s">
        <v>17</v>
      </c>
      <c r="C15" s="27" t="s">
        <v>126</v>
      </c>
      <c r="D15" s="8"/>
      <c r="E15" s="105" t="s">
        <v>18</v>
      </c>
      <c r="F15" s="105"/>
      <c r="G15" s="6" t="s">
        <v>19</v>
      </c>
    </row>
    <row r="16" spans="1:255" ht="12" customHeight="1">
      <c r="A16" s="3"/>
      <c r="B16" s="9"/>
      <c r="C16" s="10"/>
      <c r="D16" s="8"/>
      <c r="E16" s="8"/>
      <c r="F16" s="8"/>
      <c r="G16" s="11"/>
    </row>
    <row r="17" spans="1:8" ht="12" customHeight="1">
      <c r="A17" s="3"/>
      <c r="B17" s="106" t="s">
        <v>20</v>
      </c>
      <c r="C17" s="106"/>
      <c r="D17" s="106"/>
      <c r="E17" s="106"/>
      <c r="F17" s="106"/>
      <c r="G17" s="106"/>
    </row>
    <row r="18" spans="1:8" ht="12" customHeight="1">
      <c r="A18" s="3"/>
      <c r="B18" s="8"/>
      <c r="C18" s="12"/>
      <c r="D18" s="12"/>
      <c r="E18" s="12"/>
      <c r="F18" s="8"/>
      <c r="G18" s="8"/>
    </row>
    <row r="19" spans="1:8" ht="12" customHeight="1">
      <c r="A19" s="3"/>
      <c r="B19" s="31" t="s">
        <v>21</v>
      </c>
      <c r="C19" s="13"/>
      <c r="D19" s="13"/>
      <c r="E19" s="13"/>
      <c r="F19" s="13"/>
      <c r="G19" s="13"/>
    </row>
    <row r="20" spans="1:8" ht="24" customHeight="1">
      <c r="A20" s="3"/>
      <c r="B20" s="41" t="s">
        <v>22</v>
      </c>
      <c r="C20" s="41" t="s">
        <v>23</v>
      </c>
      <c r="D20" s="41" t="s">
        <v>24</v>
      </c>
      <c r="E20" s="41" t="s">
        <v>25</v>
      </c>
      <c r="F20" s="41" t="s">
        <v>26</v>
      </c>
      <c r="G20" s="41" t="s">
        <v>27</v>
      </c>
    </row>
    <row r="21" spans="1:8" ht="12.75" customHeight="1">
      <c r="A21" s="3"/>
      <c r="B21" s="51" t="s">
        <v>28</v>
      </c>
      <c r="C21" s="35" t="s">
        <v>29</v>
      </c>
      <c r="D21" s="35">
        <v>13</v>
      </c>
      <c r="E21" s="96" t="s">
        <v>30</v>
      </c>
      <c r="F21" s="97">
        <v>35000</v>
      </c>
      <c r="G21" s="48">
        <f>+F21*D21</f>
        <v>455000</v>
      </c>
    </row>
    <row r="22" spans="1:8" ht="15">
      <c r="A22" s="3"/>
      <c r="B22" s="51" t="s">
        <v>31</v>
      </c>
      <c r="C22" s="35" t="s">
        <v>29</v>
      </c>
      <c r="D22" s="35">
        <v>1.5</v>
      </c>
      <c r="E22" s="35" t="s">
        <v>32</v>
      </c>
      <c r="F22" s="97">
        <v>35000</v>
      </c>
      <c r="G22" s="48">
        <f t="shared" ref="G22:G28" si="0">+D22*F22</f>
        <v>52500</v>
      </c>
      <c r="H22" s="4"/>
    </row>
    <row r="23" spans="1:8" ht="15">
      <c r="A23" s="3"/>
      <c r="B23" s="51" t="s">
        <v>33</v>
      </c>
      <c r="C23" s="35" t="s">
        <v>29</v>
      </c>
      <c r="D23" s="35">
        <v>3</v>
      </c>
      <c r="E23" s="35" t="s">
        <v>34</v>
      </c>
      <c r="F23" s="97">
        <v>35000</v>
      </c>
      <c r="G23" s="48">
        <f t="shared" si="0"/>
        <v>105000</v>
      </c>
      <c r="H23" s="4"/>
    </row>
    <row r="24" spans="1:8" ht="15">
      <c r="A24" s="3"/>
      <c r="B24" s="51" t="s">
        <v>35</v>
      </c>
      <c r="C24" s="35" t="s">
        <v>29</v>
      </c>
      <c r="D24" s="35">
        <v>3</v>
      </c>
      <c r="E24" s="35" t="s">
        <v>36</v>
      </c>
      <c r="F24" s="97">
        <v>35000</v>
      </c>
      <c r="G24" s="48">
        <f t="shared" si="0"/>
        <v>105000</v>
      </c>
      <c r="H24" s="4"/>
    </row>
    <row r="25" spans="1:8" ht="15">
      <c r="A25" s="3"/>
      <c r="B25" s="51" t="s">
        <v>37</v>
      </c>
      <c r="C25" s="35" t="s">
        <v>29</v>
      </c>
      <c r="D25" s="35">
        <v>50</v>
      </c>
      <c r="E25" s="35" t="s">
        <v>38</v>
      </c>
      <c r="F25" s="97">
        <v>35000</v>
      </c>
      <c r="G25" s="48">
        <f t="shared" si="0"/>
        <v>1750000</v>
      </c>
      <c r="H25" s="4"/>
    </row>
    <row r="26" spans="1:8" ht="15">
      <c r="A26" s="3"/>
      <c r="B26" s="51" t="s">
        <v>39</v>
      </c>
      <c r="C26" s="35" t="s">
        <v>29</v>
      </c>
      <c r="D26" s="35">
        <v>4</v>
      </c>
      <c r="E26" s="35" t="s">
        <v>40</v>
      </c>
      <c r="F26" s="97">
        <v>35000</v>
      </c>
      <c r="G26" s="48">
        <f t="shared" si="0"/>
        <v>140000</v>
      </c>
      <c r="H26" s="4"/>
    </row>
    <row r="27" spans="1:8" ht="15">
      <c r="A27" s="3"/>
      <c r="B27" s="51" t="s">
        <v>41</v>
      </c>
      <c r="C27" s="35" t="s">
        <v>29</v>
      </c>
      <c r="D27" s="35">
        <v>2</v>
      </c>
      <c r="E27" s="35" t="s">
        <v>42</v>
      </c>
      <c r="F27" s="97">
        <v>35000</v>
      </c>
      <c r="G27" s="48">
        <f t="shared" si="0"/>
        <v>70000</v>
      </c>
      <c r="H27" s="4"/>
    </row>
    <row r="28" spans="1:8" ht="12.75" customHeight="1">
      <c r="A28" s="3"/>
      <c r="B28" s="51" t="s">
        <v>43</v>
      </c>
      <c r="C28" s="35" t="s">
        <v>29</v>
      </c>
      <c r="D28" s="35">
        <v>10</v>
      </c>
      <c r="E28" s="35" t="s">
        <v>30</v>
      </c>
      <c r="F28" s="97">
        <v>35000</v>
      </c>
      <c r="G28" s="48">
        <f t="shared" si="0"/>
        <v>350000</v>
      </c>
      <c r="H28" s="4"/>
    </row>
    <row r="29" spans="1:8" ht="12.75" customHeight="1">
      <c r="A29" s="3"/>
      <c r="B29" s="94" t="s">
        <v>44</v>
      </c>
      <c r="C29" s="43"/>
      <c r="D29" s="43"/>
      <c r="E29" s="43"/>
      <c r="F29" s="44"/>
      <c r="G29" s="95">
        <f>SUM(G21:G28)</f>
        <v>3027500</v>
      </c>
    </row>
    <row r="30" spans="1:8" ht="12" customHeight="1">
      <c r="A30" s="3"/>
      <c r="B30" s="8"/>
      <c r="C30" s="8"/>
      <c r="D30" s="8"/>
      <c r="E30" s="8"/>
      <c r="F30" s="14"/>
      <c r="G30" s="14"/>
    </row>
    <row r="31" spans="1:8" ht="12" customHeight="1">
      <c r="A31" s="3"/>
      <c r="B31" s="31" t="s">
        <v>45</v>
      </c>
      <c r="C31" s="15"/>
      <c r="D31" s="15"/>
      <c r="E31" s="15"/>
      <c r="F31" s="13"/>
      <c r="G31" s="13"/>
    </row>
    <row r="32" spans="1:8" ht="24" customHeight="1">
      <c r="A32" s="3"/>
      <c r="B32" s="39" t="s">
        <v>22</v>
      </c>
      <c r="C32" s="41" t="s">
        <v>23</v>
      </c>
      <c r="D32" s="41" t="s">
        <v>46</v>
      </c>
      <c r="E32" s="39" t="s">
        <v>25</v>
      </c>
      <c r="F32" s="41" t="s">
        <v>26</v>
      </c>
      <c r="G32" s="39" t="s">
        <v>27</v>
      </c>
    </row>
    <row r="33" spans="1:11" ht="12" customHeight="1">
      <c r="A33" s="3"/>
      <c r="B33" s="40" t="s">
        <v>47</v>
      </c>
      <c r="C33" s="42"/>
      <c r="D33" s="42"/>
      <c r="E33" s="42"/>
      <c r="F33" s="40"/>
      <c r="G33" s="40"/>
    </row>
    <row r="34" spans="1:11" ht="12" customHeight="1">
      <c r="A34" s="3"/>
      <c r="B34" s="94" t="s">
        <v>48</v>
      </c>
      <c r="C34" s="43"/>
      <c r="D34" s="43"/>
      <c r="E34" s="43"/>
      <c r="F34" s="44"/>
      <c r="G34" s="44"/>
    </row>
    <row r="35" spans="1:11" ht="12" customHeight="1">
      <c r="A35" s="3"/>
      <c r="B35" s="8"/>
      <c r="C35" s="8"/>
      <c r="D35" s="8"/>
      <c r="E35" s="8"/>
      <c r="F35" s="14"/>
      <c r="G35" s="14"/>
    </row>
    <row r="36" spans="1:11" ht="12" customHeight="1">
      <c r="A36" s="3"/>
      <c r="B36" s="31" t="s">
        <v>49</v>
      </c>
      <c r="C36" s="15"/>
      <c r="D36" s="15"/>
      <c r="E36" s="15"/>
      <c r="F36" s="13"/>
      <c r="G36" s="13"/>
    </row>
    <row r="37" spans="1:11" ht="24" customHeight="1">
      <c r="A37" s="3"/>
      <c r="B37" s="45" t="s">
        <v>22</v>
      </c>
      <c r="C37" s="45" t="s">
        <v>23</v>
      </c>
      <c r="D37" s="45" t="s">
        <v>50</v>
      </c>
      <c r="E37" s="45" t="s">
        <v>25</v>
      </c>
      <c r="F37" s="32" t="s">
        <v>26</v>
      </c>
      <c r="G37" s="45" t="s">
        <v>27</v>
      </c>
    </row>
    <row r="38" spans="1:11" ht="12.75" customHeight="1">
      <c r="A38" s="3"/>
      <c r="B38" s="46" t="s">
        <v>51</v>
      </c>
      <c r="C38" s="47" t="s">
        <v>118</v>
      </c>
      <c r="D38" s="47">
        <v>1</v>
      </c>
      <c r="E38" s="47" t="s">
        <v>52</v>
      </c>
      <c r="F38" s="48">
        <v>25000</v>
      </c>
      <c r="G38" s="48">
        <f>+D38*F38</f>
        <v>25000</v>
      </c>
    </row>
    <row r="39" spans="1:11" ht="12.75" customHeight="1">
      <c r="A39" s="3"/>
      <c r="B39" s="46" t="s">
        <v>53</v>
      </c>
      <c r="C39" s="47" t="s">
        <v>118</v>
      </c>
      <c r="D39" s="47">
        <v>1</v>
      </c>
      <c r="E39" s="47" t="s">
        <v>54</v>
      </c>
      <c r="F39" s="48">
        <v>25000</v>
      </c>
      <c r="G39" s="48">
        <f>+D39*F39</f>
        <v>25000</v>
      </c>
    </row>
    <row r="40" spans="1:11" ht="12.75" customHeight="1">
      <c r="A40" s="3"/>
      <c r="B40" s="46" t="s">
        <v>55</v>
      </c>
      <c r="C40" s="47" t="s">
        <v>118</v>
      </c>
      <c r="D40" s="47">
        <v>2</v>
      </c>
      <c r="E40" s="47" t="s">
        <v>56</v>
      </c>
      <c r="F40" s="48">
        <v>55000</v>
      </c>
      <c r="G40" s="48">
        <f>+D40*F40</f>
        <v>110000</v>
      </c>
    </row>
    <row r="41" spans="1:11" ht="12.75" customHeight="1">
      <c r="A41" s="3"/>
      <c r="B41" s="46" t="s">
        <v>57</v>
      </c>
      <c r="C41" s="47" t="s">
        <v>118</v>
      </c>
      <c r="D41" s="47">
        <v>1</v>
      </c>
      <c r="E41" s="47" t="s">
        <v>52</v>
      </c>
      <c r="F41" s="48">
        <v>25000</v>
      </c>
      <c r="G41" s="48">
        <f>+D41*F41</f>
        <v>25000</v>
      </c>
    </row>
    <row r="42" spans="1:11" ht="12.75" customHeight="1">
      <c r="A42" s="3"/>
      <c r="B42" s="46" t="s">
        <v>58</v>
      </c>
      <c r="C42" s="47" t="s">
        <v>118</v>
      </c>
      <c r="D42" s="47">
        <v>1</v>
      </c>
      <c r="E42" s="47" t="s">
        <v>56</v>
      </c>
      <c r="F42" s="48">
        <v>75000</v>
      </c>
      <c r="G42" s="48">
        <f>+D42*F42</f>
        <v>75000</v>
      </c>
    </row>
    <row r="43" spans="1:11" ht="12.75" customHeight="1">
      <c r="A43" s="3"/>
      <c r="B43" s="94" t="s">
        <v>59</v>
      </c>
      <c r="C43" s="43"/>
      <c r="D43" s="43"/>
      <c r="E43" s="43"/>
      <c r="F43" s="44"/>
      <c r="G43" s="95">
        <f>SUM(G38:G42)</f>
        <v>260000</v>
      </c>
    </row>
    <row r="44" spans="1:11" ht="12" customHeight="1">
      <c r="A44" s="3"/>
      <c r="B44" s="8"/>
      <c r="C44" s="8"/>
      <c r="D44" s="8"/>
      <c r="E44" s="8"/>
      <c r="F44" s="14"/>
      <c r="G44" s="14"/>
    </row>
    <row r="45" spans="1:11" ht="12" customHeight="1">
      <c r="A45" s="3"/>
      <c r="B45" s="31" t="s">
        <v>60</v>
      </c>
      <c r="C45" s="15"/>
      <c r="D45" s="15"/>
      <c r="E45" s="15"/>
      <c r="F45" s="13"/>
      <c r="G45" s="13"/>
    </row>
    <row r="46" spans="1:11" ht="24" customHeight="1">
      <c r="A46" s="3"/>
      <c r="B46" s="41" t="s">
        <v>61</v>
      </c>
      <c r="C46" s="41" t="s">
        <v>62</v>
      </c>
      <c r="D46" s="41" t="s">
        <v>63</v>
      </c>
      <c r="E46" s="41" t="s">
        <v>25</v>
      </c>
      <c r="F46" s="41" t="s">
        <v>26</v>
      </c>
      <c r="G46" s="41" t="s">
        <v>27</v>
      </c>
      <c r="K46" s="2"/>
    </row>
    <row r="47" spans="1:11" ht="12.75" customHeight="1">
      <c r="A47" s="3"/>
      <c r="B47" s="49" t="s">
        <v>64</v>
      </c>
      <c r="C47" s="47" t="s">
        <v>65</v>
      </c>
      <c r="D47" s="47">
        <v>2800</v>
      </c>
      <c r="E47" s="47" t="s">
        <v>56</v>
      </c>
      <c r="F47" s="48">
        <v>70</v>
      </c>
      <c r="G47" s="48">
        <f>+D47*F47</f>
        <v>196000</v>
      </c>
      <c r="K47" s="2"/>
    </row>
    <row r="48" spans="1:11" ht="12.75" customHeight="1">
      <c r="A48" s="3"/>
      <c r="B48" s="50" t="s">
        <v>66</v>
      </c>
      <c r="C48" s="47"/>
      <c r="D48" s="47"/>
      <c r="E48" s="47"/>
      <c r="F48" s="48" t="s">
        <v>67</v>
      </c>
      <c r="G48" s="48"/>
      <c r="K48" s="2"/>
    </row>
    <row r="49" spans="1:11" ht="12.75" customHeight="1">
      <c r="A49" s="3"/>
      <c r="B49" s="46" t="s">
        <v>68</v>
      </c>
      <c r="C49" s="35" t="s">
        <v>69</v>
      </c>
      <c r="D49" s="47">
        <v>340</v>
      </c>
      <c r="E49" s="35" t="s">
        <v>70</v>
      </c>
      <c r="F49" s="48">
        <v>1000</v>
      </c>
      <c r="G49" s="48">
        <f>+D49*F49</f>
        <v>340000</v>
      </c>
      <c r="K49" s="2"/>
    </row>
    <row r="50" spans="1:11" ht="12.75" customHeight="1">
      <c r="A50" s="3"/>
      <c r="B50" s="46" t="s">
        <v>71</v>
      </c>
      <c r="C50" s="35" t="s">
        <v>69</v>
      </c>
      <c r="D50" s="47">
        <v>160</v>
      </c>
      <c r="E50" s="35" t="s">
        <v>70</v>
      </c>
      <c r="F50" s="48">
        <v>1400</v>
      </c>
      <c r="G50" s="48">
        <f>+D50*F50</f>
        <v>224000</v>
      </c>
      <c r="K50" s="2"/>
    </row>
    <row r="51" spans="1:11" ht="12.75" customHeight="1">
      <c r="A51" s="3"/>
      <c r="B51" s="46" t="s">
        <v>72</v>
      </c>
      <c r="C51" s="35" t="s">
        <v>69</v>
      </c>
      <c r="D51" s="47">
        <v>160</v>
      </c>
      <c r="E51" s="35" t="s">
        <v>70</v>
      </c>
      <c r="F51" s="48">
        <v>1780</v>
      </c>
      <c r="G51" s="48">
        <f>+D51*F51</f>
        <v>284800</v>
      </c>
      <c r="K51" s="2"/>
    </row>
    <row r="52" spans="1:11" ht="12.75" customHeight="1">
      <c r="A52" s="3"/>
      <c r="B52" s="50" t="s">
        <v>73</v>
      </c>
      <c r="C52" s="35"/>
      <c r="D52" s="47"/>
      <c r="E52" s="47"/>
      <c r="F52" s="48" t="s">
        <v>67</v>
      </c>
      <c r="G52" s="48"/>
      <c r="K52" s="2"/>
    </row>
    <row r="53" spans="1:11" ht="12.75" customHeight="1">
      <c r="A53" s="3"/>
      <c r="B53" s="46" t="s">
        <v>119</v>
      </c>
      <c r="C53" s="35" t="s">
        <v>74</v>
      </c>
      <c r="D53" s="47">
        <v>4</v>
      </c>
      <c r="E53" s="47" t="s">
        <v>75</v>
      </c>
      <c r="F53" s="48">
        <v>32000</v>
      </c>
      <c r="G53" s="48">
        <f>+D53*F53</f>
        <v>128000</v>
      </c>
      <c r="K53" s="2"/>
    </row>
    <row r="54" spans="1:11" ht="12.75" customHeight="1">
      <c r="A54" s="3"/>
      <c r="B54" s="50" t="s">
        <v>76</v>
      </c>
      <c r="C54" s="35"/>
      <c r="D54" s="47"/>
      <c r="E54" s="47"/>
      <c r="F54" s="48" t="s">
        <v>67</v>
      </c>
      <c r="G54" s="48"/>
      <c r="K54" s="2"/>
    </row>
    <row r="55" spans="1:11" ht="12.75" customHeight="1">
      <c r="A55" s="3"/>
      <c r="B55" s="51" t="s">
        <v>120</v>
      </c>
      <c r="C55" s="35" t="s">
        <v>69</v>
      </c>
      <c r="D55" s="47">
        <v>3</v>
      </c>
      <c r="E55" s="47" t="s">
        <v>77</v>
      </c>
      <c r="F55" s="48">
        <v>21900</v>
      </c>
      <c r="G55" s="48">
        <f>+D55*F55</f>
        <v>65700</v>
      </c>
      <c r="K55" s="2"/>
    </row>
    <row r="56" spans="1:11" ht="12.75" customHeight="1">
      <c r="A56" s="3"/>
      <c r="B56" s="46" t="s">
        <v>78</v>
      </c>
      <c r="C56" s="35" t="s">
        <v>74</v>
      </c>
      <c r="D56" s="53">
        <v>1.5</v>
      </c>
      <c r="E56" s="47" t="s">
        <v>79</v>
      </c>
      <c r="F56" s="7">
        <v>59000</v>
      </c>
      <c r="G56" s="48">
        <f>+D56*F56</f>
        <v>88500</v>
      </c>
      <c r="K56" s="2"/>
    </row>
    <row r="57" spans="1:11" ht="12.75" customHeight="1">
      <c r="A57" s="3"/>
      <c r="B57" s="50" t="s">
        <v>80</v>
      </c>
      <c r="C57" s="35"/>
      <c r="D57" s="47"/>
      <c r="E57" s="47"/>
      <c r="F57" s="48" t="s">
        <v>67</v>
      </c>
      <c r="G57" s="48"/>
      <c r="K57" s="2"/>
    </row>
    <row r="58" spans="1:11" ht="12.75" customHeight="1">
      <c r="A58" s="3"/>
      <c r="B58" s="46" t="s">
        <v>121</v>
      </c>
      <c r="C58" s="35" t="s">
        <v>74</v>
      </c>
      <c r="D58" s="53">
        <v>1</v>
      </c>
      <c r="E58" s="47" t="s">
        <v>79</v>
      </c>
      <c r="F58" s="48">
        <v>47000</v>
      </c>
      <c r="G58" s="48">
        <f>+D58*F58</f>
        <v>47000</v>
      </c>
      <c r="K58" s="2"/>
    </row>
    <row r="59" spans="1:11" ht="12.75" customHeight="1">
      <c r="A59" s="3"/>
      <c r="B59" s="46" t="s">
        <v>122</v>
      </c>
      <c r="C59" s="35" t="s">
        <v>74</v>
      </c>
      <c r="D59" s="53">
        <v>1.5</v>
      </c>
      <c r="E59" s="47" t="s">
        <v>81</v>
      </c>
      <c r="F59" s="48">
        <v>98000</v>
      </c>
      <c r="G59" s="48">
        <f>+D59*F59</f>
        <v>147000</v>
      </c>
      <c r="K59" s="2"/>
    </row>
    <row r="60" spans="1:11" ht="13.5" customHeight="1">
      <c r="A60" s="3"/>
      <c r="B60" s="94" t="s">
        <v>82</v>
      </c>
      <c r="C60" s="43"/>
      <c r="D60" s="43"/>
      <c r="E60" s="43"/>
      <c r="F60" s="44"/>
      <c r="G60" s="95">
        <f>SUM(G47:G59)</f>
        <v>1521000</v>
      </c>
    </row>
    <row r="61" spans="1:11" ht="12" customHeight="1">
      <c r="A61" s="3"/>
      <c r="B61" s="8"/>
      <c r="C61" s="8"/>
      <c r="D61" s="8"/>
      <c r="E61" s="16"/>
      <c r="F61" s="14"/>
      <c r="G61" s="14"/>
    </row>
    <row r="62" spans="1:11" ht="12" customHeight="1">
      <c r="A62" s="3"/>
      <c r="B62" s="31" t="s">
        <v>83</v>
      </c>
      <c r="C62" s="15"/>
      <c r="D62" s="15"/>
      <c r="E62" s="15"/>
      <c r="F62" s="13"/>
      <c r="G62" s="13"/>
    </row>
    <row r="63" spans="1:11" ht="24" customHeight="1">
      <c r="A63" s="3"/>
      <c r="B63" s="39" t="s">
        <v>84</v>
      </c>
      <c r="C63" s="41" t="s">
        <v>62</v>
      </c>
      <c r="D63" s="41" t="s">
        <v>85</v>
      </c>
      <c r="E63" s="39" t="s">
        <v>25</v>
      </c>
      <c r="F63" s="41" t="s">
        <v>26</v>
      </c>
      <c r="G63" s="39" t="s">
        <v>27</v>
      </c>
    </row>
    <row r="64" spans="1:11" ht="12.75" customHeight="1">
      <c r="A64" s="3"/>
      <c r="B64" s="54" t="s">
        <v>86</v>
      </c>
      <c r="C64" s="55" t="s">
        <v>87</v>
      </c>
      <c r="D64" s="55">
        <v>500</v>
      </c>
      <c r="E64" s="34" t="s">
        <v>88</v>
      </c>
      <c r="F64" s="36">
        <v>600</v>
      </c>
      <c r="G64" s="36">
        <f>+D64*F64</f>
        <v>300000</v>
      </c>
    </row>
    <row r="65" spans="1:255" ht="12.75" customHeight="1">
      <c r="A65" s="3"/>
      <c r="B65" s="33" t="s">
        <v>89</v>
      </c>
      <c r="C65" s="34" t="s">
        <v>87</v>
      </c>
      <c r="D65" s="34">
        <v>1</v>
      </c>
      <c r="E65" s="34" t="s">
        <v>90</v>
      </c>
      <c r="F65" s="36">
        <v>33515</v>
      </c>
      <c r="G65" s="36">
        <f>+F65*D65</f>
        <v>33515</v>
      </c>
    </row>
    <row r="66" spans="1:255" ht="13.5" customHeight="1">
      <c r="A66" s="3"/>
      <c r="B66" s="52" t="s">
        <v>91</v>
      </c>
      <c r="C66" s="37"/>
      <c r="D66" s="37"/>
      <c r="E66" s="37"/>
      <c r="F66" s="38"/>
      <c r="G66" s="95">
        <f>SUM(G64:G65)</f>
        <v>333515</v>
      </c>
    </row>
    <row r="67" spans="1:255" ht="12" customHeight="1">
      <c r="A67" s="3"/>
      <c r="B67" s="8"/>
      <c r="C67" s="8"/>
      <c r="D67" s="8"/>
      <c r="E67" s="8"/>
      <c r="F67" s="14"/>
      <c r="G67" s="14"/>
    </row>
    <row r="68" spans="1:255" ht="12" customHeight="1">
      <c r="A68" s="3"/>
      <c r="B68" s="56" t="s">
        <v>92</v>
      </c>
      <c r="C68" s="57"/>
      <c r="D68" s="57"/>
      <c r="E68" s="57"/>
      <c r="F68" s="57"/>
      <c r="G68" s="98">
        <f>G29+G43+G60+G66</f>
        <v>5142015</v>
      </c>
    </row>
    <row r="69" spans="1:255" ht="12" customHeight="1">
      <c r="A69" s="3"/>
      <c r="B69" s="58" t="s">
        <v>93</v>
      </c>
      <c r="C69" s="18"/>
      <c r="D69" s="18"/>
      <c r="E69" s="18"/>
      <c r="F69" s="18"/>
      <c r="G69" s="99">
        <f>G68*0.05</f>
        <v>257100.75</v>
      </c>
    </row>
    <row r="70" spans="1:255" ht="12" customHeight="1">
      <c r="A70" s="3"/>
      <c r="B70" s="59" t="s">
        <v>94</v>
      </c>
      <c r="C70" s="17"/>
      <c r="D70" s="17"/>
      <c r="E70" s="17"/>
      <c r="F70" s="17"/>
      <c r="G70" s="100">
        <f>G69+G68</f>
        <v>5399115.75</v>
      </c>
    </row>
    <row r="71" spans="1:255" ht="12" customHeight="1">
      <c r="A71" s="3"/>
      <c r="B71" s="58" t="s">
        <v>95</v>
      </c>
      <c r="C71" s="18"/>
      <c r="D71" s="18"/>
      <c r="E71" s="18"/>
      <c r="F71" s="18"/>
      <c r="G71" s="99">
        <f>G12</f>
        <v>8000000</v>
      </c>
    </row>
    <row r="72" spans="1:255" ht="12" customHeight="1">
      <c r="A72" s="3"/>
      <c r="B72" s="60" t="s">
        <v>96</v>
      </c>
      <c r="C72" s="61"/>
      <c r="D72" s="61"/>
      <c r="E72" s="61"/>
      <c r="F72" s="61"/>
      <c r="G72" s="101">
        <f>G71-G70</f>
        <v>2600884.25</v>
      </c>
    </row>
    <row r="73" spans="1:255" s="64" customFormat="1" ht="12" customHeight="1">
      <c r="A73" s="20"/>
      <c r="B73" s="21" t="s">
        <v>97</v>
      </c>
      <c r="C73" s="19"/>
      <c r="D73" s="19"/>
      <c r="E73" s="19"/>
      <c r="F73" s="19"/>
      <c r="G73" s="62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  <c r="IN73" s="63"/>
      <c r="IO73" s="63"/>
      <c r="IP73" s="63"/>
      <c r="IQ73" s="63"/>
      <c r="IR73" s="63"/>
      <c r="IS73" s="63"/>
      <c r="IT73" s="63"/>
      <c r="IU73" s="63"/>
    </row>
    <row r="74" spans="1:255" s="64" customFormat="1" ht="12.75" customHeight="1" thickBot="1">
      <c r="A74" s="20"/>
      <c r="B74" s="22"/>
      <c r="C74" s="19"/>
      <c r="D74" s="19"/>
      <c r="E74" s="19"/>
      <c r="F74" s="19"/>
      <c r="G74" s="62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  <c r="IN74" s="63"/>
      <c r="IO74" s="63"/>
      <c r="IP74" s="63"/>
      <c r="IQ74" s="63"/>
      <c r="IR74" s="63"/>
      <c r="IS74" s="63"/>
      <c r="IT74" s="63"/>
      <c r="IU74" s="63"/>
    </row>
    <row r="75" spans="1:255" s="64" customFormat="1" ht="12" customHeight="1">
      <c r="A75" s="20"/>
      <c r="B75" s="68" t="s">
        <v>98</v>
      </c>
      <c r="C75" s="69"/>
      <c r="D75" s="69"/>
      <c r="E75" s="69"/>
      <c r="F75" s="70"/>
      <c r="G75" s="62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  <c r="IN75" s="63"/>
      <c r="IO75" s="63"/>
      <c r="IP75" s="63"/>
      <c r="IQ75" s="63"/>
      <c r="IR75" s="63"/>
      <c r="IS75" s="63"/>
      <c r="IT75" s="63"/>
      <c r="IU75" s="63"/>
    </row>
    <row r="76" spans="1:255" s="64" customFormat="1" ht="12" customHeight="1">
      <c r="A76" s="20"/>
      <c r="B76" s="71" t="s">
        <v>99</v>
      </c>
      <c r="C76" s="20"/>
      <c r="D76" s="20"/>
      <c r="E76" s="20"/>
      <c r="F76" s="72"/>
      <c r="G76" s="62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  <c r="IN76" s="63"/>
      <c r="IO76" s="63"/>
      <c r="IP76" s="63"/>
      <c r="IQ76" s="63"/>
      <c r="IR76" s="63"/>
      <c r="IS76" s="63"/>
      <c r="IT76" s="63"/>
      <c r="IU76" s="63"/>
    </row>
    <row r="77" spans="1:255" s="64" customFormat="1" ht="12" customHeight="1">
      <c r="A77" s="20"/>
      <c r="B77" s="71" t="s">
        <v>100</v>
      </c>
      <c r="C77" s="20"/>
      <c r="D77" s="20"/>
      <c r="E77" s="20"/>
      <c r="F77" s="72"/>
      <c r="G77" s="62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  <c r="IN77" s="63"/>
      <c r="IO77" s="63"/>
      <c r="IP77" s="63"/>
      <c r="IQ77" s="63"/>
      <c r="IR77" s="63"/>
      <c r="IS77" s="63"/>
      <c r="IT77" s="63"/>
      <c r="IU77" s="63"/>
    </row>
    <row r="78" spans="1:255" s="64" customFormat="1" ht="12" customHeight="1">
      <c r="A78" s="20"/>
      <c r="B78" s="71" t="s">
        <v>101</v>
      </c>
      <c r="C78" s="20"/>
      <c r="D78" s="20"/>
      <c r="E78" s="20"/>
      <c r="F78" s="72"/>
      <c r="G78" s="62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  <c r="IN78" s="63"/>
      <c r="IO78" s="63"/>
      <c r="IP78" s="63"/>
      <c r="IQ78" s="63"/>
      <c r="IR78" s="63"/>
      <c r="IS78" s="63"/>
      <c r="IT78" s="63"/>
      <c r="IU78" s="63"/>
    </row>
    <row r="79" spans="1:255" s="64" customFormat="1" ht="12" customHeight="1">
      <c r="A79" s="20"/>
      <c r="B79" s="71" t="s">
        <v>102</v>
      </c>
      <c r="C79" s="20"/>
      <c r="D79" s="20"/>
      <c r="E79" s="20"/>
      <c r="F79" s="72"/>
      <c r="G79" s="62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  <c r="IN79" s="63"/>
      <c r="IO79" s="63"/>
      <c r="IP79" s="63"/>
      <c r="IQ79" s="63"/>
      <c r="IR79" s="63"/>
      <c r="IS79" s="63"/>
      <c r="IT79" s="63"/>
      <c r="IU79" s="63"/>
    </row>
    <row r="80" spans="1:255" s="64" customFormat="1" ht="12" customHeight="1">
      <c r="A80" s="20"/>
      <c r="B80" s="71" t="s">
        <v>103</v>
      </c>
      <c r="C80" s="20"/>
      <c r="D80" s="20"/>
      <c r="E80" s="20"/>
      <c r="F80" s="72"/>
      <c r="G80" s="62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  <c r="IN80" s="63"/>
      <c r="IO80" s="63"/>
      <c r="IP80" s="63"/>
      <c r="IQ80" s="63"/>
      <c r="IR80" s="63"/>
      <c r="IS80" s="63"/>
      <c r="IT80" s="63"/>
      <c r="IU80" s="63"/>
    </row>
    <row r="81" spans="1:255" s="64" customFormat="1" ht="12.75" customHeight="1" thickBot="1">
      <c r="A81" s="20"/>
      <c r="B81" s="73" t="s">
        <v>104</v>
      </c>
      <c r="C81" s="74"/>
      <c r="D81" s="74"/>
      <c r="E81" s="74"/>
      <c r="F81" s="75"/>
      <c r="G81" s="62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  <c r="IN81" s="63"/>
      <c r="IO81" s="63"/>
      <c r="IP81" s="63"/>
      <c r="IQ81" s="63"/>
      <c r="IR81" s="63"/>
      <c r="IS81" s="63"/>
      <c r="IT81" s="63"/>
      <c r="IU81" s="63"/>
    </row>
    <row r="82" spans="1:255" s="64" customFormat="1" ht="12.75" customHeight="1">
      <c r="A82" s="20"/>
      <c r="B82" s="22"/>
      <c r="C82" s="20"/>
      <c r="D82" s="20"/>
      <c r="E82" s="20"/>
      <c r="F82" s="20"/>
      <c r="G82" s="62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  <c r="IN82" s="63"/>
      <c r="IO82" s="63"/>
      <c r="IP82" s="63"/>
      <c r="IQ82" s="63"/>
      <c r="IR82" s="63"/>
      <c r="IS82" s="63"/>
      <c r="IT82" s="63"/>
      <c r="IU82" s="63"/>
    </row>
    <row r="83" spans="1:255" s="64" customFormat="1" ht="15" customHeight="1">
      <c r="A83" s="20"/>
      <c r="B83" s="102" t="s">
        <v>105</v>
      </c>
      <c r="C83" s="102"/>
      <c r="D83" s="76"/>
      <c r="E83" s="23"/>
      <c r="F83" s="23"/>
      <c r="G83" s="62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  <c r="IN83" s="63"/>
      <c r="IO83" s="63"/>
      <c r="IP83" s="63"/>
      <c r="IQ83" s="63"/>
      <c r="IR83" s="63"/>
      <c r="IS83" s="63"/>
      <c r="IT83" s="63"/>
      <c r="IU83" s="63"/>
    </row>
    <row r="84" spans="1:255" s="64" customFormat="1" ht="12" customHeight="1">
      <c r="A84" s="20"/>
      <c r="B84" s="77" t="s">
        <v>84</v>
      </c>
      <c r="C84" s="78" t="s">
        <v>106</v>
      </c>
      <c r="D84" s="79" t="s">
        <v>107</v>
      </c>
      <c r="E84" s="23"/>
      <c r="F84" s="23"/>
      <c r="G84" s="62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  <c r="IN84" s="63"/>
      <c r="IO84" s="63"/>
      <c r="IP84" s="63"/>
      <c r="IQ84" s="63"/>
      <c r="IR84" s="63"/>
      <c r="IS84" s="63"/>
      <c r="IT84" s="63"/>
      <c r="IU84" s="63"/>
    </row>
    <row r="85" spans="1:255" s="64" customFormat="1" ht="12" customHeight="1">
      <c r="A85" s="20"/>
      <c r="B85" s="80" t="s">
        <v>108</v>
      </c>
      <c r="C85" s="81">
        <f>G29</f>
        <v>3027500</v>
      </c>
      <c r="D85" s="82">
        <f>(C85/C91)</f>
        <v>0.56073996931812398</v>
      </c>
      <c r="E85" s="23"/>
      <c r="F85" s="23"/>
      <c r="G85" s="62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  <c r="IN85" s="63"/>
      <c r="IO85" s="63"/>
      <c r="IP85" s="63"/>
      <c r="IQ85" s="63"/>
      <c r="IR85" s="63"/>
      <c r="IS85" s="63"/>
      <c r="IT85" s="63"/>
      <c r="IU85" s="63"/>
    </row>
    <row r="86" spans="1:255" s="64" customFormat="1" ht="12" customHeight="1">
      <c r="A86" s="20"/>
      <c r="B86" s="80" t="s">
        <v>109</v>
      </c>
      <c r="C86" s="83">
        <v>0</v>
      </c>
      <c r="D86" s="82">
        <v>0</v>
      </c>
      <c r="E86" s="23"/>
      <c r="F86" s="23"/>
      <c r="G86" s="62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  <c r="IN86" s="63"/>
      <c r="IO86" s="63"/>
      <c r="IP86" s="63"/>
      <c r="IQ86" s="63"/>
      <c r="IR86" s="63"/>
      <c r="IS86" s="63"/>
      <c r="IT86" s="63"/>
      <c r="IU86" s="63"/>
    </row>
    <row r="87" spans="1:255" s="64" customFormat="1" ht="12" customHeight="1">
      <c r="A87" s="20"/>
      <c r="B87" s="80" t="s">
        <v>110</v>
      </c>
      <c r="C87" s="81">
        <f>G43</f>
        <v>260000</v>
      </c>
      <c r="D87" s="82">
        <f>(C87/C91)</f>
        <v>4.8156033698666306E-2</v>
      </c>
      <c r="E87" s="23"/>
      <c r="F87" s="23"/>
      <c r="G87" s="62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  <c r="IN87" s="63"/>
      <c r="IO87" s="63"/>
      <c r="IP87" s="63"/>
      <c r="IQ87" s="63"/>
      <c r="IR87" s="63"/>
      <c r="IS87" s="63"/>
      <c r="IT87" s="63"/>
      <c r="IU87" s="63"/>
    </row>
    <row r="88" spans="1:255" s="64" customFormat="1" ht="12" customHeight="1">
      <c r="A88" s="20"/>
      <c r="B88" s="80" t="s">
        <v>61</v>
      </c>
      <c r="C88" s="81">
        <f>G60</f>
        <v>1521000</v>
      </c>
      <c r="D88" s="82">
        <f>(C88/C91)</f>
        <v>0.28171279713719788</v>
      </c>
      <c r="E88" s="23"/>
      <c r="F88" s="23"/>
      <c r="G88" s="62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  <c r="IN88" s="63"/>
      <c r="IO88" s="63"/>
      <c r="IP88" s="63"/>
      <c r="IQ88" s="63"/>
      <c r="IR88" s="63"/>
      <c r="IS88" s="63"/>
      <c r="IT88" s="63"/>
      <c r="IU88" s="63"/>
    </row>
    <row r="89" spans="1:255" s="64" customFormat="1" ht="12" customHeight="1">
      <c r="A89" s="20"/>
      <c r="B89" s="80" t="s">
        <v>111</v>
      </c>
      <c r="C89" s="84">
        <f>G66</f>
        <v>333515</v>
      </c>
      <c r="D89" s="82">
        <f>(C89/C91)</f>
        <v>6.1772152226964201E-2</v>
      </c>
      <c r="E89" s="24"/>
      <c r="F89" s="24"/>
      <c r="G89" s="62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  <c r="IN89" s="63"/>
      <c r="IO89" s="63"/>
      <c r="IP89" s="63"/>
      <c r="IQ89" s="63"/>
      <c r="IR89" s="63"/>
      <c r="IS89" s="63"/>
      <c r="IT89" s="63"/>
      <c r="IU89" s="63"/>
    </row>
    <row r="90" spans="1:255" s="64" customFormat="1" ht="12" customHeight="1">
      <c r="A90" s="20"/>
      <c r="B90" s="80" t="s">
        <v>112</v>
      </c>
      <c r="C90" s="84">
        <f>G69</f>
        <v>257100.75</v>
      </c>
      <c r="D90" s="82">
        <f>(C90/C91)</f>
        <v>4.7619047619047616E-2</v>
      </c>
      <c r="E90" s="24"/>
      <c r="F90" s="24"/>
      <c r="G90" s="62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  <c r="IN90" s="63"/>
      <c r="IO90" s="63"/>
      <c r="IP90" s="63"/>
      <c r="IQ90" s="63"/>
      <c r="IR90" s="63"/>
      <c r="IS90" s="63"/>
      <c r="IT90" s="63"/>
      <c r="IU90" s="63"/>
    </row>
    <row r="91" spans="1:255" s="64" customFormat="1" ht="12.75" customHeight="1">
      <c r="A91" s="20"/>
      <c r="B91" s="77" t="s">
        <v>113</v>
      </c>
      <c r="C91" s="85">
        <f>SUM(C85:C90)</f>
        <v>5399115.75</v>
      </c>
      <c r="D91" s="86">
        <f>SUM(D85:D90)</f>
        <v>1</v>
      </c>
      <c r="E91" s="24"/>
      <c r="F91" s="24"/>
      <c r="G91" s="62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  <c r="IN91" s="63"/>
      <c r="IO91" s="63"/>
      <c r="IP91" s="63"/>
      <c r="IQ91" s="63"/>
      <c r="IR91" s="63"/>
      <c r="IS91" s="63"/>
      <c r="IT91" s="63"/>
      <c r="IU91" s="63"/>
    </row>
    <row r="92" spans="1:255" s="64" customFormat="1" ht="12" customHeight="1">
      <c r="A92" s="20"/>
      <c r="B92" s="22"/>
      <c r="C92" s="19"/>
      <c r="D92" s="19"/>
      <c r="E92" s="19"/>
      <c r="F92" s="19"/>
      <c r="G92" s="62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  <c r="IN92" s="63"/>
      <c r="IO92" s="63"/>
      <c r="IP92" s="63"/>
      <c r="IQ92" s="63"/>
      <c r="IR92" s="63"/>
      <c r="IS92" s="63"/>
      <c r="IT92" s="63"/>
      <c r="IU92" s="63"/>
    </row>
    <row r="93" spans="1:255" s="64" customFormat="1" ht="12.75" customHeight="1">
      <c r="A93" s="20"/>
      <c r="B93" s="65"/>
      <c r="C93" s="19"/>
      <c r="D93" s="19"/>
      <c r="E93" s="19"/>
      <c r="F93" s="19"/>
      <c r="G93" s="62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  <c r="IN93" s="63"/>
      <c r="IO93" s="63"/>
      <c r="IP93" s="63"/>
      <c r="IQ93" s="63"/>
      <c r="IR93" s="63"/>
      <c r="IS93" s="63"/>
      <c r="IT93" s="63"/>
      <c r="IU93" s="63"/>
    </row>
    <row r="94" spans="1:255" s="64" customFormat="1" ht="12" customHeight="1">
      <c r="A94" s="20"/>
      <c r="B94" s="87"/>
      <c r="C94" s="88" t="s">
        <v>114</v>
      </c>
      <c r="D94" s="87"/>
      <c r="E94" s="87"/>
      <c r="F94" s="24"/>
      <c r="G94" s="62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  <c r="IN94" s="63"/>
      <c r="IO94" s="63"/>
      <c r="IP94" s="63"/>
      <c r="IQ94" s="63"/>
      <c r="IR94" s="63"/>
      <c r="IS94" s="63"/>
      <c r="IT94" s="63"/>
      <c r="IU94" s="63"/>
    </row>
    <row r="95" spans="1:255" s="64" customFormat="1" ht="12" customHeight="1">
      <c r="A95" s="20"/>
      <c r="B95" s="77" t="s">
        <v>115</v>
      </c>
      <c r="C95" s="89">
        <v>35000</v>
      </c>
      <c r="D95" s="89">
        <v>40000</v>
      </c>
      <c r="E95" s="89">
        <v>45000</v>
      </c>
      <c r="F95" s="25"/>
      <c r="G95" s="66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  <c r="IN95" s="63"/>
      <c r="IO95" s="63"/>
      <c r="IP95" s="63"/>
      <c r="IQ95" s="63"/>
      <c r="IR95" s="63"/>
      <c r="IS95" s="63"/>
      <c r="IT95" s="63"/>
      <c r="IU95" s="63"/>
    </row>
    <row r="96" spans="1:255" s="64" customFormat="1" ht="12.75" customHeight="1">
      <c r="A96" s="20"/>
      <c r="B96" s="77" t="s">
        <v>116</v>
      </c>
      <c r="C96" s="89">
        <f>(G70/C95)</f>
        <v>154.26044999999999</v>
      </c>
      <c r="D96" s="89">
        <f>C91/D95</f>
        <v>134.97789374999999</v>
      </c>
      <c r="E96" s="89">
        <f>(G70/E95)</f>
        <v>119.98035</v>
      </c>
      <c r="F96" s="25"/>
      <c r="G96" s="66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3"/>
      <c r="DB96" s="63"/>
      <c r="DC96" s="63"/>
      <c r="DD96" s="63"/>
      <c r="DE96" s="63"/>
      <c r="DF96" s="63"/>
      <c r="DG96" s="63"/>
      <c r="DH96" s="63"/>
      <c r="DI96" s="63"/>
      <c r="DJ96" s="63"/>
      <c r="DK96" s="63"/>
      <c r="DL96" s="63"/>
      <c r="DM96" s="63"/>
      <c r="DN96" s="63"/>
      <c r="DO96" s="63"/>
      <c r="DP96" s="63"/>
      <c r="DQ96" s="63"/>
      <c r="DR96" s="63"/>
      <c r="DS96" s="63"/>
      <c r="DT96" s="63"/>
      <c r="DU96" s="63"/>
      <c r="DV96" s="63"/>
      <c r="DW96" s="63"/>
      <c r="DX96" s="63"/>
      <c r="DY96" s="63"/>
      <c r="DZ96" s="63"/>
      <c r="EA96" s="63"/>
      <c r="EB96" s="63"/>
      <c r="EC96" s="63"/>
      <c r="ED96" s="63"/>
      <c r="EE96" s="63"/>
      <c r="EF96" s="63"/>
      <c r="EG96" s="63"/>
      <c r="EH96" s="63"/>
      <c r="EI96" s="63"/>
      <c r="EJ96" s="63"/>
      <c r="EK96" s="63"/>
      <c r="EL96" s="63"/>
      <c r="EM96" s="63"/>
      <c r="EN96" s="63"/>
      <c r="EO96" s="63"/>
      <c r="EP96" s="63"/>
      <c r="EQ96" s="63"/>
      <c r="ER96" s="63"/>
      <c r="ES96" s="63"/>
      <c r="ET96" s="63"/>
      <c r="EU96" s="63"/>
      <c r="EV96" s="63"/>
      <c r="EW96" s="63"/>
      <c r="EX96" s="63"/>
      <c r="EY96" s="63"/>
      <c r="EZ96" s="63"/>
      <c r="FA96" s="63"/>
      <c r="FB96" s="63"/>
      <c r="FC96" s="63"/>
      <c r="FD96" s="63"/>
      <c r="FE96" s="63"/>
      <c r="FF96" s="63"/>
      <c r="FG96" s="63"/>
      <c r="FH96" s="63"/>
      <c r="FI96" s="63"/>
      <c r="FJ96" s="63"/>
      <c r="FK96" s="63"/>
      <c r="FL96" s="63"/>
      <c r="FM96" s="63"/>
      <c r="FN96" s="63"/>
      <c r="FO96" s="63"/>
      <c r="FP96" s="63"/>
      <c r="FQ96" s="63"/>
      <c r="FR96" s="63"/>
      <c r="FS96" s="63"/>
      <c r="FT96" s="63"/>
      <c r="FU96" s="63"/>
      <c r="FV96" s="63"/>
      <c r="FW96" s="63"/>
      <c r="FX96" s="63"/>
      <c r="FY96" s="63"/>
      <c r="FZ96" s="63"/>
      <c r="GA96" s="63"/>
      <c r="GB96" s="63"/>
      <c r="GC96" s="63"/>
      <c r="GD96" s="63"/>
      <c r="GE96" s="63"/>
      <c r="GF96" s="63"/>
      <c r="GG96" s="63"/>
      <c r="GH96" s="63"/>
      <c r="GI96" s="63"/>
      <c r="GJ96" s="63"/>
      <c r="GK96" s="63"/>
      <c r="GL96" s="63"/>
      <c r="GM96" s="63"/>
      <c r="GN96" s="63"/>
      <c r="GO96" s="63"/>
      <c r="GP96" s="63"/>
      <c r="GQ96" s="63"/>
      <c r="GR96" s="63"/>
      <c r="GS96" s="63"/>
      <c r="GT96" s="63"/>
      <c r="GU96" s="63"/>
      <c r="GV96" s="63"/>
      <c r="GW96" s="63"/>
      <c r="GX96" s="63"/>
      <c r="GY96" s="63"/>
      <c r="GZ96" s="63"/>
      <c r="HA96" s="63"/>
      <c r="HB96" s="63"/>
      <c r="HC96" s="63"/>
      <c r="HD96" s="63"/>
      <c r="HE96" s="63"/>
      <c r="HF96" s="63"/>
      <c r="HG96" s="63"/>
      <c r="HH96" s="63"/>
      <c r="HI96" s="63"/>
      <c r="HJ96" s="63"/>
      <c r="HK96" s="63"/>
      <c r="HL96" s="63"/>
      <c r="HM96" s="63"/>
      <c r="HN96" s="63"/>
      <c r="HO96" s="63"/>
      <c r="HP96" s="63"/>
      <c r="HQ96" s="63"/>
      <c r="HR96" s="63"/>
      <c r="HS96" s="63"/>
      <c r="HT96" s="63"/>
      <c r="HU96" s="63"/>
      <c r="HV96" s="63"/>
      <c r="HW96" s="63"/>
      <c r="HX96" s="63"/>
      <c r="HY96" s="63"/>
      <c r="HZ96" s="63"/>
      <c r="IA96" s="63"/>
      <c r="IB96" s="63"/>
      <c r="IC96" s="63"/>
      <c r="ID96" s="63"/>
      <c r="IE96" s="63"/>
      <c r="IF96" s="63"/>
      <c r="IG96" s="63"/>
      <c r="IH96" s="63"/>
      <c r="II96" s="63"/>
      <c r="IJ96" s="63"/>
      <c r="IK96" s="63"/>
      <c r="IL96" s="63"/>
      <c r="IM96" s="63"/>
      <c r="IN96" s="63"/>
      <c r="IO96" s="63"/>
      <c r="IP96" s="63"/>
      <c r="IQ96" s="63"/>
      <c r="IR96" s="63"/>
      <c r="IS96" s="63"/>
      <c r="IT96" s="63"/>
      <c r="IU96" s="63"/>
    </row>
    <row r="97" spans="1:255" s="64" customFormat="1" ht="15.6" customHeight="1">
      <c r="A97" s="20"/>
      <c r="B97" s="21" t="s">
        <v>117</v>
      </c>
      <c r="C97" s="20"/>
      <c r="D97" s="20"/>
      <c r="E97" s="20"/>
      <c r="F97" s="20"/>
      <c r="G97" s="20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  <c r="DM97" s="63"/>
      <c r="DN97" s="63"/>
      <c r="DO97" s="63"/>
      <c r="DP97" s="63"/>
      <c r="DQ97" s="63"/>
      <c r="DR97" s="63"/>
      <c r="DS97" s="63"/>
      <c r="DT97" s="63"/>
      <c r="DU97" s="63"/>
      <c r="DV97" s="63"/>
      <c r="DW97" s="63"/>
      <c r="DX97" s="63"/>
      <c r="DY97" s="63"/>
      <c r="DZ97" s="63"/>
      <c r="EA97" s="63"/>
      <c r="EB97" s="63"/>
      <c r="EC97" s="63"/>
      <c r="ED97" s="63"/>
      <c r="EE97" s="63"/>
      <c r="EF97" s="63"/>
      <c r="EG97" s="63"/>
      <c r="EH97" s="63"/>
      <c r="EI97" s="63"/>
      <c r="EJ97" s="63"/>
      <c r="EK97" s="63"/>
      <c r="EL97" s="63"/>
      <c r="EM97" s="63"/>
      <c r="EN97" s="63"/>
      <c r="EO97" s="63"/>
      <c r="EP97" s="63"/>
      <c r="EQ97" s="63"/>
      <c r="ER97" s="63"/>
      <c r="ES97" s="63"/>
      <c r="ET97" s="63"/>
      <c r="EU97" s="63"/>
      <c r="EV97" s="63"/>
      <c r="EW97" s="63"/>
      <c r="EX97" s="63"/>
      <c r="EY97" s="63"/>
      <c r="EZ97" s="63"/>
      <c r="FA97" s="63"/>
      <c r="FB97" s="63"/>
      <c r="FC97" s="63"/>
      <c r="FD97" s="63"/>
      <c r="FE97" s="63"/>
      <c r="FF97" s="63"/>
      <c r="FG97" s="63"/>
      <c r="FH97" s="63"/>
      <c r="FI97" s="63"/>
      <c r="FJ97" s="63"/>
      <c r="FK97" s="63"/>
      <c r="FL97" s="63"/>
      <c r="FM97" s="63"/>
      <c r="FN97" s="63"/>
      <c r="FO97" s="63"/>
      <c r="FP97" s="63"/>
      <c r="FQ97" s="63"/>
      <c r="FR97" s="63"/>
      <c r="FS97" s="63"/>
      <c r="FT97" s="63"/>
      <c r="FU97" s="63"/>
      <c r="FV97" s="63"/>
      <c r="FW97" s="63"/>
      <c r="FX97" s="63"/>
      <c r="FY97" s="63"/>
      <c r="FZ97" s="63"/>
      <c r="GA97" s="63"/>
      <c r="GB97" s="63"/>
      <c r="GC97" s="63"/>
      <c r="GD97" s="63"/>
      <c r="GE97" s="63"/>
      <c r="GF97" s="63"/>
      <c r="GG97" s="63"/>
      <c r="GH97" s="63"/>
      <c r="GI97" s="63"/>
      <c r="GJ97" s="63"/>
      <c r="GK97" s="63"/>
      <c r="GL97" s="63"/>
      <c r="GM97" s="63"/>
      <c r="GN97" s="63"/>
      <c r="GO97" s="63"/>
      <c r="GP97" s="63"/>
      <c r="GQ97" s="63"/>
      <c r="GR97" s="63"/>
      <c r="GS97" s="63"/>
      <c r="GT97" s="63"/>
      <c r="GU97" s="63"/>
      <c r="GV97" s="63"/>
      <c r="GW97" s="63"/>
      <c r="GX97" s="63"/>
      <c r="GY97" s="63"/>
      <c r="GZ97" s="63"/>
      <c r="HA97" s="63"/>
      <c r="HB97" s="63"/>
      <c r="HC97" s="63"/>
      <c r="HD97" s="63"/>
      <c r="HE97" s="63"/>
      <c r="HF97" s="63"/>
      <c r="HG97" s="63"/>
      <c r="HH97" s="63"/>
      <c r="HI97" s="63"/>
      <c r="HJ97" s="63"/>
      <c r="HK97" s="63"/>
      <c r="HL97" s="63"/>
      <c r="HM97" s="63"/>
      <c r="HN97" s="63"/>
      <c r="HO97" s="63"/>
      <c r="HP97" s="63"/>
      <c r="HQ97" s="63"/>
      <c r="HR97" s="63"/>
      <c r="HS97" s="63"/>
      <c r="HT97" s="63"/>
      <c r="HU97" s="63"/>
      <c r="HV97" s="63"/>
      <c r="HW97" s="63"/>
      <c r="HX97" s="63"/>
      <c r="HY97" s="63"/>
      <c r="HZ97" s="63"/>
      <c r="IA97" s="63"/>
      <c r="IB97" s="63"/>
      <c r="IC97" s="63"/>
      <c r="ID97" s="63"/>
      <c r="IE97" s="63"/>
      <c r="IF97" s="63"/>
      <c r="IG97" s="63"/>
      <c r="IH97" s="63"/>
      <c r="II97" s="63"/>
      <c r="IJ97" s="63"/>
      <c r="IK97" s="63"/>
      <c r="IL97" s="63"/>
      <c r="IM97" s="63"/>
      <c r="IN97" s="63"/>
      <c r="IO97" s="63"/>
      <c r="IP97" s="63"/>
      <c r="IQ97" s="63"/>
      <c r="IR97" s="63"/>
      <c r="IS97" s="63"/>
      <c r="IT97" s="63"/>
      <c r="IU97" s="63"/>
    </row>
    <row r="98" spans="1:255" s="64" customFormat="1" ht="11.25" customHeight="1">
      <c r="A98" s="67"/>
      <c r="B98" s="67"/>
      <c r="C98" s="67"/>
      <c r="D98" s="67"/>
      <c r="E98" s="67"/>
      <c r="F98" s="67"/>
      <c r="G98" s="67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  <c r="CZ98" s="63"/>
      <c r="DA98" s="63"/>
      <c r="DB98" s="63"/>
      <c r="DC98" s="63"/>
      <c r="DD98" s="63"/>
      <c r="DE98" s="63"/>
      <c r="DF98" s="63"/>
      <c r="DG98" s="63"/>
      <c r="DH98" s="63"/>
      <c r="DI98" s="63"/>
      <c r="DJ98" s="63"/>
      <c r="DK98" s="63"/>
      <c r="DL98" s="63"/>
      <c r="DM98" s="63"/>
      <c r="DN98" s="63"/>
      <c r="DO98" s="63"/>
      <c r="DP98" s="63"/>
      <c r="DQ98" s="63"/>
      <c r="DR98" s="63"/>
      <c r="DS98" s="63"/>
      <c r="DT98" s="63"/>
      <c r="DU98" s="63"/>
      <c r="DV98" s="63"/>
      <c r="DW98" s="63"/>
      <c r="DX98" s="63"/>
      <c r="DY98" s="63"/>
      <c r="DZ98" s="63"/>
      <c r="EA98" s="63"/>
      <c r="EB98" s="63"/>
      <c r="EC98" s="63"/>
      <c r="ED98" s="63"/>
      <c r="EE98" s="63"/>
      <c r="EF98" s="63"/>
      <c r="EG98" s="63"/>
      <c r="EH98" s="63"/>
      <c r="EI98" s="63"/>
      <c r="EJ98" s="63"/>
      <c r="EK98" s="63"/>
      <c r="EL98" s="63"/>
      <c r="EM98" s="63"/>
      <c r="EN98" s="63"/>
      <c r="EO98" s="63"/>
      <c r="EP98" s="63"/>
      <c r="EQ98" s="63"/>
      <c r="ER98" s="63"/>
      <c r="ES98" s="63"/>
      <c r="ET98" s="63"/>
      <c r="EU98" s="63"/>
      <c r="EV98" s="63"/>
      <c r="EW98" s="63"/>
      <c r="EX98" s="63"/>
      <c r="EY98" s="63"/>
      <c r="EZ98" s="63"/>
      <c r="FA98" s="63"/>
      <c r="FB98" s="63"/>
      <c r="FC98" s="63"/>
      <c r="FD98" s="63"/>
      <c r="FE98" s="63"/>
      <c r="FF98" s="63"/>
      <c r="FG98" s="63"/>
      <c r="FH98" s="63"/>
      <c r="FI98" s="63"/>
      <c r="FJ98" s="63"/>
      <c r="FK98" s="63"/>
      <c r="FL98" s="63"/>
      <c r="FM98" s="63"/>
      <c r="FN98" s="63"/>
      <c r="FO98" s="63"/>
      <c r="FP98" s="63"/>
      <c r="FQ98" s="63"/>
      <c r="FR98" s="63"/>
      <c r="FS98" s="63"/>
      <c r="FT98" s="63"/>
      <c r="FU98" s="63"/>
      <c r="FV98" s="63"/>
      <c r="FW98" s="63"/>
      <c r="FX98" s="63"/>
      <c r="FY98" s="63"/>
      <c r="FZ98" s="63"/>
      <c r="GA98" s="63"/>
      <c r="GB98" s="63"/>
      <c r="GC98" s="63"/>
      <c r="GD98" s="63"/>
      <c r="GE98" s="63"/>
      <c r="GF98" s="63"/>
      <c r="GG98" s="63"/>
      <c r="GH98" s="63"/>
      <c r="GI98" s="63"/>
      <c r="GJ98" s="63"/>
      <c r="GK98" s="63"/>
      <c r="GL98" s="63"/>
      <c r="GM98" s="63"/>
      <c r="GN98" s="63"/>
      <c r="GO98" s="63"/>
      <c r="GP98" s="63"/>
      <c r="GQ98" s="63"/>
      <c r="GR98" s="63"/>
      <c r="GS98" s="63"/>
      <c r="GT98" s="63"/>
      <c r="GU98" s="63"/>
      <c r="GV98" s="63"/>
      <c r="GW98" s="63"/>
      <c r="GX98" s="63"/>
      <c r="GY98" s="63"/>
      <c r="GZ98" s="63"/>
      <c r="HA98" s="63"/>
      <c r="HB98" s="63"/>
      <c r="HC98" s="63"/>
      <c r="HD98" s="63"/>
      <c r="HE98" s="63"/>
      <c r="HF98" s="63"/>
      <c r="HG98" s="63"/>
      <c r="HH98" s="63"/>
      <c r="HI98" s="63"/>
      <c r="HJ98" s="63"/>
      <c r="HK98" s="63"/>
      <c r="HL98" s="63"/>
      <c r="HM98" s="63"/>
      <c r="HN98" s="63"/>
      <c r="HO98" s="63"/>
      <c r="HP98" s="63"/>
      <c r="HQ98" s="63"/>
      <c r="HR98" s="63"/>
      <c r="HS98" s="63"/>
      <c r="HT98" s="63"/>
      <c r="HU98" s="63"/>
      <c r="HV98" s="63"/>
      <c r="HW98" s="63"/>
      <c r="HX98" s="63"/>
      <c r="HY98" s="63"/>
      <c r="HZ98" s="63"/>
      <c r="IA98" s="63"/>
      <c r="IB98" s="63"/>
      <c r="IC98" s="63"/>
      <c r="ID98" s="63"/>
      <c r="IE98" s="63"/>
      <c r="IF98" s="63"/>
      <c r="IG98" s="63"/>
      <c r="IH98" s="63"/>
      <c r="II98" s="63"/>
      <c r="IJ98" s="63"/>
      <c r="IK98" s="63"/>
      <c r="IL98" s="63"/>
      <c r="IM98" s="63"/>
      <c r="IN98" s="63"/>
      <c r="IO98" s="63"/>
      <c r="IP98" s="63"/>
      <c r="IQ98" s="63"/>
      <c r="IR98" s="63"/>
      <c r="IS98" s="63"/>
      <c r="IT98" s="63"/>
      <c r="IU98" s="63"/>
    </row>
    <row r="99" spans="1:255" s="64" customFormat="1" ht="11.25" customHeight="1">
      <c r="A99" s="67"/>
      <c r="B99" s="67"/>
      <c r="C99" s="67"/>
      <c r="D99" s="67"/>
      <c r="E99" s="67"/>
      <c r="F99" s="67"/>
      <c r="G99" s="67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  <c r="DM99" s="63"/>
      <c r="DN99" s="63"/>
      <c r="DO99" s="63"/>
      <c r="DP99" s="63"/>
      <c r="DQ99" s="63"/>
      <c r="DR99" s="63"/>
      <c r="DS99" s="63"/>
      <c r="DT99" s="63"/>
      <c r="DU99" s="63"/>
      <c r="DV99" s="63"/>
      <c r="DW99" s="63"/>
      <c r="DX99" s="63"/>
      <c r="DY99" s="63"/>
      <c r="DZ99" s="63"/>
      <c r="EA99" s="63"/>
      <c r="EB99" s="63"/>
      <c r="EC99" s="63"/>
      <c r="ED99" s="63"/>
      <c r="EE99" s="63"/>
      <c r="EF99" s="63"/>
      <c r="EG99" s="63"/>
      <c r="EH99" s="63"/>
      <c r="EI99" s="63"/>
      <c r="EJ99" s="63"/>
      <c r="EK99" s="63"/>
      <c r="EL99" s="63"/>
      <c r="EM99" s="63"/>
      <c r="EN99" s="63"/>
      <c r="EO99" s="63"/>
      <c r="EP99" s="63"/>
      <c r="EQ99" s="63"/>
      <c r="ER99" s="63"/>
      <c r="ES99" s="63"/>
      <c r="ET99" s="63"/>
      <c r="EU99" s="63"/>
      <c r="EV99" s="63"/>
      <c r="EW99" s="63"/>
      <c r="EX99" s="63"/>
      <c r="EY99" s="63"/>
      <c r="EZ99" s="63"/>
      <c r="FA99" s="63"/>
      <c r="FB99" s="63"/>
      <c r="FC99" s="63"/>
      <c r="FD99" s="63"/>
      <c r="FE99" s="63"/>
      <c r="FF99" s="63"/>
      <c r="FG99" s="63"/>
      <c r="FH99" s="63"/>
      <c r="FI99" s="63"/>
      <c r="FJ99" s="63"/>
      <c r="FK99" s="63"/>
      <c r="FL99" s="63"/>
      <c r="FM99" s="63"/>
      <c r="FN99" s="63"/>
      <c r="FO99" s="63"/>
      <c r="FP99" s="63"/>
      <c r="FQ99" s="63"/>
      <c r="FR99" s="63"/>
      <c r="FS99" s="63"/>
      <c r="FT99" s="63"/>
      <c r="FU99" s="63"/>
      <c r="FV99" s="63"/>
      <c r="FW99" s="63"/>
      <c r="FX99" s="63"/>
      <c r="FY99" s="63"/>
      <c r="FZ99" s="63"/>
      <c r="GA99" s="63"/>
      <c r="GB99" s="63"/>
      <c r="GC99" s="63"/>
      <c r="GD99" s="63"/>
      <c r="GE99" s="63"/>
      <c r="GF99" s="63"/>
      <c r="GG99" s="63"/>
      <c r="GH99" s="63"/>
      <c r="GI99" s="63"/>
      <c r="GJ99" s="63"/>
      <c r="GK99" s="63"/>
      <c r="GL99" s="63"/>
      <c r="GM99" s="63"/>
      <c r="GN99" s="63"/>
      <c r="GO99" s="63"/>
      <c r="GP99" s="63"/>
      <c r="GQ99" s="63"/>
      <c r="GR99" s="63"/>
      <c r="GS99" s="63"/>
      <c r="GT99" s="63"/>
      <c r="GU99" s="63"/>
      <c r="GV99" s="63"/>
      <c r="GW99" s="63"/>
      <c r="GX99" s="63"/>
      <c r="GY99" s="63"/>
      <c r="GZ99" s="63"/>
      <c r="HA99" s="63"/>
      <c r="HB99" s="63"/>
      <c r="HC99" s="63"/>
      <c r="HD99" s="63"/>
      <c r="HE99" s="63"/>
      <c r="HF99" s="63"/>
      <c r="HG99" s="63"/>
      <c r="HH99" s="63"/>
      <c r="HI99" s="63"/>
      <c r="HJ99" s="63"/>
      <c r="HK99" s="63"/>
      <c r="HL99" s="63"/>
      <c r="HM99" s="63"/>
      <c r="HN99" s="63"/>
      <c r="HO99" s="63"/>
      <c r="HP99" s="63"/>
      <c r="HQ99" s="63"/>
      <c r="HR99" s="63"/>
      <c r="HS99" s="63"/>
      <c r="HT99" s="63"/>
      <c r="HU99" s="63"/>
      <c r="HV99" s="63"/>
      <c r="HW99" s="63"/>
      <c r="HX99" s="63"/>
      <c r="HY99" s="63"/>
      <c r="HZ99" s="63"/>
      <c r="IA99" s="63"/>
      <c r="IB99" s="63"/>
      <c r="IC99" s="63"/>
      <c r="ID99" s="63"/>
      <c r="IE99" s="63"/>
      <c r="IF99" s="63"/>
      <c r="IG99" s="63"/>
      <c r="IH99" s="63"/>
      <c r="II99" s="63"/>
      <c r="IJ99" s="63"/>
      <c r="IK99" s="63"/>
      <c r="IL99" s="63"/>
      <c r="IM99" s="63"/>
      <c r="IN99" s="63"/>
      <c r="IO99" s="63"/>
      <c r="IP99" s="63"/>
      <c r="IQ99" s="63"/>
      <c r="IR99" s="63"/>
      <c r="IS99" s="63"/>
      <c r="IT99" s="63"/>
      <c r="IU99" s="6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2.1653543307086616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2023-02-10T18:17:33Z</cp:lastPrinted>
  <dcterms:created xsi:type="dcterms:W3CDTF">2020-11-27T12:49:26Z</dcterms:created>
  <dcterms:modified xsi:type="dcterms:W3CDTF">2023-03-20T17:31:06Z</dcterms:modified>
  <cp:category/>
  <cp:contentStatus/>
</cp:coreProperties>
</file>