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Nueva carpeta\"/>
    </mc:Choice>
  </mc:AlternateContent>
  <bookViews>
    <workbookView xWindow="0" yWindow="0" windowWidth="25200" windowHeight="11385"/>
  </bookViews>
  <sheets>
    <sheet name="ALFALFA ESTABLECIMIENTO 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G40" i="1"/>
  <c r="G39" i="1"/>
  <c r="G33" i="1"/>
  <c r="G34" i="1"/>
  <c r="G35" i="1"/>
  <c r="G38" i="1"/>
  <c r="G37" i="1"/>
  <c r="G36" i="1"/>
  <c r="G12" i="1"/>
  <c r="G23" i="1" l="1"/>
  <c r="G22" i="1"/>
  <c r="G21" i="1"/>
  <c r="G47" i="1"/>
  <c r="G49" i="1"/>
  <c r="G51" i="1"/>
  <c r="G53" i="1"/>
  <c r="G45" i="1"/>
  <c r="G24" i="1" l="1"/>
  <c r="G54" i="1"/>
  <c r="G58" i="1" l="1"/>
  <c r="G59" i="1" l="1"/>
  <c r="G64" i="1" l="1"/>
  <c r="C83" i="1"/>
  <c r="C82" i="1" l="1"/>
  <c r="C81" i="1"/>
  <c r="C79" i="1"/>
  <c r="G29" i="1" l="1"/>
  <c r="G61" i="1" s="1"/>
  <c r="G62" i="1" l="1"/>
  <c r="G63" i="1" l="1"/>
  <c r="G65" i="1" s="1"/>
  <c r="C84" i="1"/>
  <c r="C90" i="1" l="1"/>
  <c r="C85" i="1"/>
  <c r="D84" i="1" s="1"/>
  <c r="D90" i="1"/>
  <c r="E90" i="1"/>
  <c r="D82" i="1" l="1"/>
  <c r="D79" i="1"/>
  <c r="D81" i="1"/>
  <c r="D83" i="1"/>
  <c r="D85" i="1" l="1"/>
</calcChain>
</file>

<file path=xl/sharedStrings.xml><?xml version="1.0" encoding="utf-8"?>
<sst xmlns="http://schemas.openxmlformats.org/spreadsheetml/2006/main" count="147" uniqueCount="106">
  <si>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</si>
  <si>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</si>
  <si>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</si>
  <si>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</si>
  <si>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</si>
  <si>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</si>
  <si>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</si>
  <si>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</si>
  <si>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</si>
  <si>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</si>
  <si>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</si>
  <si>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</si>
  <si>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</si>
  <si>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</si>
  <si>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</si>
  <si>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</si>
  <si>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</si>
  <si>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</si>
  <si>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</si>
  <si>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</si>
  <si>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</si>
  <si>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</si>
  <si>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</si>
  <si>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</si>
  <si>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</si>
  <si>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</si>
  <si>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</si>
  <si>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</si>
  <si>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</si>
  <si>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</si>
  <si>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</si>
  <si>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</si>
  <si>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</si>
  <si>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</si>
  <si>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</si>
  <si>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</si>
  <si>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</si>
  <si>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</si>
  <si>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</si>
  <si>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</si>
  <si>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</si>
  <si>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</si>
  <si>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</si>
  <si>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</si>
  <si>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</si>
  <si>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</si>
  <si>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</si>
  <si>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</si>
  <si>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</si>
  <si>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</si>
  <si>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Medio</t>
  </si>
  <si>
    <t>Costo unitario ($/kg) (*)</t>
  </si>
  <si>
    <t>Todas</t>
  </si>
  <si>
    <t>PRECIO ESPERADO ($/kg)</t>
  </si>
  <si>
    <t>COSTOS DIRECTOS DE PRODUCCIÓN POR HECTÁREA (INCLUYE IVA)</t>
  </si>
  <si>
    <t>FERTILIZANTES</t>
  </si>
  <si>
    <t>ESCENARIOS COSTO UNITARIO  ($/kg)</t>
  </si>
  <si>
    <t>Septiembre</t>
  </si>
  <si>
    <t>Enero</t>
  </si>
  <si>
    <t>Abril</t>
  </si>
  <si>
    <t>Septiembre-Febrero</t>
  </si>
  <si>
    <t>HERBICIDA</t>
  </si>
  <si>
    <t>Diciembre-Marzo</t>
  </si>
  <si>
    <t>B. O'Higgins</t>
  </si>
  <si>
    <t xml:space="preserve">ALFALFA ESTABLECIMIENTO </t>
  </si>
  <si>
    <t>Super Lechera</t>
  </si>
  <si>
    <t>Doñihue</t>
  </si>
  <si>
    <t>Local</t>
  </si>
  <si>
    <t>Marzo</t>
  </si>
  <si>
    <t>Heladas, Sequía</t>
  </si>
  <si>
    <t>RENDIMIENTO (Fardos/há)</t>
  </si>
  <si>
    <t>Riegos</t>
  </si>
  <si>
    <t>Manejo fitosanitario</t>
  </si>
  <si>
    <t>Octubre-Marzo</t>
  </si>
  <si>
    <t>Cosecha</t>
  </si>
  <si>
    <t>Aradura</t>
  </si>
  <si>
    <t>JM</t>
  </si>
  <si>
    <t>Agosto</t>
  </si>
  <si>
    <t>Rastrajes</t>
  </si>
  <si>
    <t>Nivelación</t>
  </si>
  <si>
    <t>Siembra y apisonado</t>
  </si>
  <si>
    <t>Siega</t>
  </si>
  <si>
    <t>Rastrillado</t>
  </si>
  <si>
    <t>Enfardadura</t>
  </si>
  <si>
    <t>SEMILLA</t>
  </si>
  <si>
    <t>Semilla alfalfa Super Lechera</t>
  </si>
  <si>
    <t>kg</t>
  </si>
  <si>
    <t xml:space="preserve">Agosto </t>
  </si>
  <si>
    <t>Superfosfato triple</t>
  </si>
  <si>
    <t>INSECTICIDAS</t>
  </si>
  <si>
    <t>Karate Zeon</t>
  </si>
  <si>
    <t>L</t>
  </si>
  <si>
    <t>Diciembre-Enero</t>
  </si>
  <si>
    <t>Pivot 100 SL</t>
  </si>
  <si>
    <t>Agosto-Septiembre</t>
  </si>
  <si>
    <t>Rango 480 SL</t>
  </si>
  <si>
    <t>Agosto - Noviembre</t>
  </si>
  <si>
    <t xml:space="preserve">Reglone SC </t>
  </si>
  <si>
    <t>1. El precio de los insumos y productos se expresan con IVA.</t>
  </si>
  <si>
    <t>2. El costo de la mano de obra incluye impuestos e imposiciones.</t>
  </si>
  <si>
    <t>3. El precio de los insumos incluye el transporte hasta el predio.</t>
  </si>
  <si>
    <t>4. El costo de operación de la maquinaria incluye el arriendo, el costo del operador y el combustible.</t>
  </si>
  <si>
    <t>5. Los insumos considerados (tipo y dosis) son sólo referenciales y corresponden a la Agencia de Area en particular.</t>
  </si>
  <si>
    <t>6. El precio esperado de venta considera al producto colocado en el predio del productor.</t>
  </si>
  <si>
    <t>7. Producción a base de 5 cortes al año.</t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</si>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</sst>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.00\ _€_-;\-* #,##0.00\ _€_-;_-* &quot;-&quot;??\ _€_-;_-@_-"/>
    <numFmt numFmtId="169" formatCode="_-* #,##0_-;\-* #,##0_-;_-* &quot;-&quot;??_-;_-@_-"/>
  </numFmts>
  <fonts count="3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6"/>
      <color indexed="8"/>
      <name val="Arial Narrow"/>
      <family val="2"/>
    </font>
    <font>
      <sz val="11"/>
      <color indexed="8"/>
      <name val="Calibri"/>
      <family val="2"/>
    </font>
    <font>
      <sz val="9"/>
      <color rgb="FF000000"/>
      <name val="Arial Narrow"/>
      <family val="2"/>
    </font>
    <font>
      <sz val="8"/>
      <color rgb="FF000000"/>
      <name val="Arial Narrow"/>
      <family val="2"/>
    </font>
    <font>
      <b/>
      <u/>
      <sz val="8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 applyNumberFormat="0" applyFill="0" applyBorder="0" applyProtection="0"/>
    <xf numFmtId="166" fontId="18" fillId="0" borderId="16" applyFont="0" applyFill="0" applyBorder="0" applyAlignment="0" applyProtection="0"/>
    <xf numFmtId="166" fontId="17" fillId="0" borderId="16" applyFont="0" applyFill="0" applyBorder="0" applyAlignment="0" applyProtection="0"/>
    <xf numFmtId="41" fontId="21" fillId="0" borderId="0" applyFont="0" applyFill="0" applyBorder="0" applyAlignment="0" applyProtection="0"/>
    <xf numFmtId="0" fontId="22" fillId="0" borderId="16"/>
    <xf numFmtId="167" fontId="22" fillId="0" borderId="16" applyFont="0" applyFill="0" applyBorder="0" applyAlignment="0" applyProtection="0"/>
    <xf numFmtId="0" fontId="2" fillId="0" borderId="16"/>
    <xf numFmtId="168" fontId="1" fillId="0" borderId="16" applyFont="0" applyFill="0" applyBorder="0" applyAlignment="0" applyProtection="0"/>
    <xf numFmtId="0" fontId="22" fillId="0" borderId="16"/>
    <xf numFmtId="168" fontId="22" fillId="0" borderId="16" applyFont="0" applyFill="0" applyBorder="0" applyAlignment="0" applyProtection="0"/>
    <xf numFmtId="43" fontId="24" fillId="0" borderId="0" applyFont="0" applyFill="0" applyBorder="0" applyAlignment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4" fillId="2" borderId="7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3" fontId="4" fillId="2" borderId="14" xfId="0" applyNumberFormat="1" applyFont="1" applyFill="1" applyBorder="1" applyAlignment="1"/>
    <xf numFmtId="49" fontId="8" fillId="3" borderId="11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0" fontId="3" fillId="5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3" fillId="7" borderId="16" xfId="0" applyFont="1" applyFill="1" applyBorder="1" applyAlignment="1"/>
    <xf numFmtId="49" fontId="12" fillId="8" borderId="17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5" xfId="0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164" fontId="15" fillId="2" borderId="16" xfId="0" applyNumberFormat="1" applyFont="1" applyFill="1" applyBorder="1" applyAlignment="1">
      <alignment vertical="center"/>
    </xf>
    <xf numFmtId="0" fontId="13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4" fillId="2" borderId="19" xfId="0" applyFont="1" applyFill="1" applyBorder="1" applyAlignment="1"/>
    <xf numFmtId="3" fontId="4" fillId="2" borderId="19" xfId="0" applyNumberFormat="1" applyFont="1" applyFill="1" applyBorder="1" applyAlignment="1"/>
    <xf numFmtId="49" fontId="3" fillId="5" borderId="20" xfId="0" applyNumberFormat="1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164" fontId="3" fillId="5" borderId="22" xfId="0" applyNumberFormat="1" applyFont="1" applyFill="1" applyBorder="1" applyAlignment="1">
      <alignment vertical="center"/>
    </xf>
    <xf numFmtId="49" fontId="3" fillId="3" borderId="23" xfId="0" applyNumberFormat="1" applyFont="1" applyFill="1" applyBorder="1" applyAlignment="1">
      <alignment vertical="center"/>
    </xf>
    <xf numFmtId="164" fontId="3" fillId="3" borderId="24" xfId="0" applyNumberFormat="1" applyFont="1" applyFill="1" applyBorder="1" applyAlignment="1">
      <alignment vertical="center"/>
    </xf>
    <xf numFmtId="49" fontId="3" fillId="5" borderId="23" xfId="0" applyNumberFormat="1" applyFont="1" applyFill="1" applyBorder="1" applyAlignment="1">
      <alignment vertical="center"/>
    </xf>
    <xf numFmtId="164" fontId="3" fillId="5" borderId="24" xfId="0" applyNumberFormat="1" applyFont="1" applyFill="1" applyBorder="1" applyAlignment="1">
      <alignment vertical="center"/>
    </xf>
    <xf numFmtId="49" fontId="3" fillId="5" borderId="25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164" fontId="3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4" fillId="2" borderId="16" xfId="0" applyFont="1" applyFill="1" applyBorder="1" applyAlignment="1">
      <alignment vertical="center"/>
    </xf>
    <xf numFmtId="49" fontId="12" fillId="8" borderId="28" xfId="0" applyNumberFormat="1" applyFont="1" applyFill="1" applyBorder="1" applyAlignment="1">
      <alignment vertical="center"/>
    </xf>
    <xf numFmtId="49" fontId="13" fillId="8" borderId="29" xfId="0" applyNumberFormat="1" applyFont="1" applyFill="1" applyBorder="1" applyAlignment="1"/>
    <xf numFmtId="49" fontId="12" fillId="2" borderId="30" xfId="0" applyNumberFormat="1" applyFont="1" applyFill="1" applyBorder="1" applyAlignment="1">
      <alignment vertical="center"/>
    </xf>
    <xf numFmtId="9" fontId="13" fillId="2" borderId="31" xfId="0" applyNumberFormat="1" applyFont="1" applyFill="1" applyBorder="1" applyAlignment="1"/>
    <xf numFmtId="49" fontId="12" fillId="8" borderId="32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vertical="center"/>
    </xf>
    <xf numFmtId="9" fontId="12" fillId="8" borderId="34" xfId="0" applyNumberFormat="1" applyFont="1" applyFill="1" applyBorder="1" applyAlignment="1">
      <alignment vertical="center"/>
    </xf>
    <xf numFmtId="0" fontId="13" fillId="9" borderId="37" xfId="0" applyFont="1" applyFill="1" applyBorder="1" applyAlignment="1"/>
    <xf numFmtId="0" fontId="13" fillId="2" borderId="16" xfId="0" applyFont="1" applyFill="1" applyBorder="1" applyAlignment="1">
      <alignment vertical="center"/>
    </xf>
    <xf numFmtId="49" fontId="13" fillId="2" borderId="16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0" fontId="9" fillId="9" borderId="15" xfId="0" applyFont="1" applyFill="1" applyBorder="1" applyAlignment="1">
      <alignment vertical="center"/>
    </xf>
    <xf numFmtId="49" fontId="16" fillId="9" borderId="16" xfId="0" applyNumberFormat="1" applyFont="1" applyFill="1" applyBorder="1" applyAlignment="1">
      <alignment vertical="center"/>
    </xf>
    <xf numFmtId="0" fontId="9" fillId="9" borderId="16" xfId="0" applyFont="1" applyFill="1" applyBorder="1" applyAlignment="1">
      <alignment vertical="center"/>
    </xf>
    <xf numFmtId="0" fontId="9" fillId="9" borderId="46" xfId="0" applyFont="1" applyFill="1" applyBorder="1" applyAlignment="1">
      <alignment vertical="center"/>
    </xf>
    <xf numFmtId="49" fontId="12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7" fillId="3" borderId="51" xfId="0" applyNumberFormat="1" applyFont="1" applyFill="1" applyBorder="1" applyAlignment="1">
      <alignment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/>
    </xf>
    <xf numFmtId="3" fontId="7" fillId="3" borderId="51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horizontal="center" vertical="center"/>
    </xf>
    <xf numFmtId="165" fontId="12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9" fillId="3" borderId="52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0" fontId="0" fillId="0" borderId="0" xfId="0" applyNumberFormat="1"/>
    <xf numFmtId="0" fontId="0" fillId="0" borderId="0" xfId="0"/>
    <xf numFmtId="49" fontId="5" fillId="2" borderId="52" xfId="0" applyNumberFormat="1" applyFont="1" applyFill="1" applyBorder="1" applyAlignment="1">
      <alignment vertical="center" wrapText="1"/>
    </xf>
    <xf numFmtId="0" fontId="4" fillId="2" borderId="54" xfId="0" applyFont="1" applyFill="1" applyBorder="1" applyAlignment="1">
      <alignment wrapText="1"/>
    </xf>
    <xf numFmtId="0" fontId="4" fillId="2" borderId="7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/>
    </xf>
    <xf numFmtId="49" fontId="19" fillId="5" borderId="11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49" fontId="19" fillId="3" borderId="11" xfId="0" applyNumberFormat="1" applyFont="1" applyFill="1" applyBorder="1" applyAlignment="1">
      <alignment horizontal="center" vertical="center"/>
    </xf>
    <xf numFmtId="49" fontId="19" fillId="3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horizontal="right" vertical="center"/>
    </xf>
    <xf numFmtId="0" fontId="13" fillId="0" borderId="0" xfId="0" applyNumberFormat="1" applyFont="1" applyAlignment="1"/>
    <xf numFmtId="164" fontId="9" fillId="2" borderId="16" xfId="0" applyNumberFormat="1" applyFont="1" applyFill="1" applyBorder="1" applyAlignment="1">
      <alignment vertical="center"/>
    </xf>
    <xf numFmtId="0" fontId="13" fillId="0" borderId="0" xfId="0" applyFont="1" applyAlignment="1"/>
    <xf numFmtId="0" fontId="0" fillId="0" borderId="4" xfId="0" applyFill="1" applyBorder="1"/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0" fontId="20" fillId="0" borderId="11" xfId="0" applyFont="1" applyFill="1" applyBorder="1" applyAlignment="1">
      <alignment vertical="center"/>
    </xf>
    <xf numFmtId="41" fontId="12" fillId="8" borderId="48" xfId="3" applyFont="1" applyFill="1" applyBorder="1" applyAlignment="1">
      <alignment vertical="center"/>
    </xf>
    <xf numFmtId="41" fontId="12" fillId="8" borderId="49" xfId="3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5" fillId="0" borderId="55" xfId="0" applyFont="1" applyBorder="1" applyAlignment="1">
      <alignment horizontal="right"/>
    </xf>
    <xf numFmtId="3" fontId="25" fillId="0" borderId="55" xfId="0" applyNumberFormat="1" applyFont="1" applyBorder="1" applyAlignment="1">
      <alignment horizontal="right"/>
    </xf>
    <xf numFmtId="169" fontId="25" fillId="0" borderId="55" xfId="10" applyNumberFormat="1" applyFont="1" applyFill="1" applyBorder="1" applyAlignment="1">
      <alignment horizontal="right"/>
    </xf>
    <xf numFmtId="0" fontId="25" fillId="0" borderId="55" xfId="0" applyFont="1" applyBorder="1" applyAlignment="1">
      <alignment horizontal="right" wrapText="1"/>
    </xf>
    <xf numFmtId="3" fontId="25" fillId="0" borderId="55" xfId="0" applyNumberFormat="1" applyFont="1" applyBorder="1" applyAlignment="1">
      <alignment horizontal="right" wrapText="1"/>
    </xf>
    <xf numFmtId="0" fontId="26" fillId="0" borderId="0" xfId="0" applyFont="1" applyAlignment="1">
      <alignment vertical="center"/>
    </xf>
    <xf numFmtId="49" fontId="20" fillId="2" borderId="38" xfId="0" applyNumberFormat="1" applyFont="1" applyFill="1" applyBorder="1" applyAlignment="1">
      <alignment vertical="center"/>
    </xf>
    <xf numFmtId="0" fontId="5" fillId="2" borderId="39" xfId="0" applyFont="1" applyFill="1" applyBorder="1"/>
    <xf numFmtId="164" fontId="19" fillId="2" borderId="40" xfId="0" applyNumberFormat="1" applyFont="1" applyFill="1" applyBorder="1" applyAlignment="1">
      <alignment vertical="center"/>
    </xf>
    <xf numFmtId="0" fontId="28" fillId="0" borderId="0" xfId="0" applyFont="1"/>
    <xf numFmtId="0" fontId="29" fillId="0" borderId="41" xfId="0" applyFont="1" applyFill="1" applyBorder="1" applyAlignment="1">
      <alignment vertical="center"/>
    </xf>
    <xf numFmtId="0" fontId="5" fillId="2" borderId="0" xfId="0" applyFont="1" applyFill="1"/>
    <xf numFmtId="164" fontId="19" fillId="2" borderId="42" xfId="0" applyNumberFormat="1" applyFont="1" applyFill="1" applyBorder="1" applyAlignment="1">
      <alignment vertical="center"/>
    </xf>
    <xf numFmtId="0" fontId="28" fillId="0" borderId="41" xfId="0" applyFont="1" applyBorder="1" applyAlignment="1">
      <alignment vertical="center"/>
    </xf>
    <xf numFmtId="0" fontId="28" fillId="0" borderId="43" xfId="0" applyFont="1" applyBorder="1" applyAlignment="1">
      <alignment vertical="center"/>
    </xf>
    <xf numFmtId="0" fontId="5" fillId="2" borderId="44" xfId="0" applyFont="1" applyFill="1" applyBorder="1"/>
    <xf numFmtId="164" fontId="19" fillId="2" borderId="45" xfId="0" applyNumberFormat="1" applyFont="1" applyFill="1" applyBorder="1" applyAlignment="1">
      <alignment vertical="center"/>
    </xf>
    <xf numFmtId="49" fontId="16" fillId="9" borderId="35" xfId="0" applyNumberFormat="1" applyFont="1" applyFill="1" applyBorder="1" applyAlignment="1">
      <alignment vertical="center"/>
    </xf>
    <xf numFmtId="0" fontId="12" fillId="9" borderId="36" xfId="0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49" fontId="7" fillId="3" borderId="5" xfId="0" applyNumberFormat="1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left"/>
    </xf>
    <xf numFmtId="49" fontId="5" fillId="2" borderId="53" xfId="0" applyNumberFormat="1" applyFont="1" applyFill="1" applyBorder="1" applyAlignment="1">
      <alignment horizontal="left"/>
    </xf>
  </cellXfs>
  <cellStyles count="11">
    <cellStyle name="Millares" xfId="10" builtinId="3"/>
    <cellStyle name="Millares [0]" xfId="3" builtinId="6"/>
    <cellStyle name="Millares 2" xfId="9"/>
    <cellStyle name="Millares 3" xfId="2"/>
    <cellStyle name="Millares 4" xfId="7"/>
    <cellStyle name="Millares 5" xfId="1"/>
    <cellStyle name="Millares 6" xfId="5"/>
    <cellStyle name="Normal" xfId="0" builtinId="0"/>
    <cellStyle name="Normal 2" xfId="8"/>
    <cellStyle name="Normal 4" xfId="6"/>
    <cellStyle name="Normal 6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23044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5" y="192036"/>
          <a:ext cx="5768770" cy="1222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topLeftCell="B1" zoomScale="124" zoomScaleNormal="124" workbookViewId="0">
      <selection activeCell="C14" sqref="C14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0.28515625" style="1" customWidth="1"/>
    <col min="7" max="7" width="13.5703125" style="1" customWidth="1"/>
    <col min="8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3"/>
      <c r="C8" s="4"/>
      <c r="D8" s="2"/>
      <c r="E8" s="4"/>
      <c r="F8" s="4"/>
      <c r="G8" s="4"/>
    </row>
    <row r="9" spans="1:255" s="77" customFormat="1" ht="27">
      <c r="A9" s="73"/>
      <c r="B9" s="74" t="s">
        <v>0</v>
      </c>
      <c r="C9" s="111" t="s">
        <v>64</v>
      </c>
      <c r="D9" s="75"/>
      <c r="E9" s="128" t="s">
        <v>70</v>
      </c>
      <c r="F9" s="129"/>
      <c r="G9" s="108">
        <v>450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>
      <c r="A10" s="73"/>
      <c r="B10" s="78" t="s">
        <v>1</v>
      </c>
      <c r="C10" s="109" t="s">
        <v>65</v>
      </c>
      <c r="D10" s="75"/>
      <c r="E10" s="126" t="s">
        <v>2</v>
      </c>
      <c r="F10" s="127"/>
      <c r="G10" s="108" t="s">
        <v>59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>
      <c r="A11" s="73"/>
      <c r="B11" s="78" t="s">
        <v>46</v>
      </c>
      <c r="C11" s="108" t="s">
        <v>50</v>
      </c>
      <c r="D11" s="75"/>
      <c r="E11" s="126" t="s">
        <v>53</v>
      </c>
      <c r="F11" s="127"/>
      <c r="G11" s="108">
        <v>5500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11.25" customHeight="1">
      <c r="A12" s="73"/>
      <c r="B12" s="78" t="s">
        <v>47</v>
      </c>
      <c r="C12" s="108" t="s">
        <v>63</v>
      </c>
      <c r="D12" s="75"/>
      <c r="E12" s="134" t="s">
        <v>3</v>
      </c>
      <c r="F12" s="135"/>
      <c r="G12" s="108">
        <f>G9*G11</f>
        <v>2475000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5">
      <c r="A13" s="73"/>
      <c r="B13" s="78" t="s">
        <v>48</v>
      </c>
      <c r="C13" s="107" t="s">
        <v>66</v>
      </c>
      <c r="D13" s="75"/>
      <c r="E13" s="126" t="s">
        <v>4</v>
      </c>
      <c r="F13" s="127"/>
      <c r="G13" s="108" t="s">
        <v>67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15">
      <c r="A14" s="73"/>
      <c r="B14" s="78" t="s">
        <v>5</v>
      </c>
      <c r="C14" s="109" t="s">
        <v>52</v>
      </c>
      <c r="D14" s="75"/>
      <c r="E14" s="126" t="s">
        <v>6</v>
      </c>
      <c r="F14" s="127"/>
      <c r="G14" s="108" t="s">
        <v>68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25.5" customHeight="1">
      <c r="A15" s="73"/>
      <c r="B15" s="78" t="s">
        <v>7</v>
      </c>
      <c r="C15" s="110" t="s">
        <v>58</v>
      </c>
      <c r="D15" s="75"/>
      <c r="E15" s="130" t="s">
        <v>8</v>
      </c>
      <c r="F15" s="131"/>
      <c r="G15" s="108" t="s">
        <v>69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" customHeight="1">
      <c r="A16" s="2"/>
      <c r="B16" s="79"/>
      <c r="C16" s="6"/>
      <c r="D16" s="7"/>
      <c r="E16" s="8"/>
      <c r="F16" s="8"/>
      <c r="G16" s="80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>
      <c r="A17" s="9"/>
      <c r="B17" s="132" t="s">
        <v>54</v>
      </c>
      <c r="C17" s="133"/>
      <c r="D17" s="133"/>
      <c r="E17" s="133"/>
      <c r="F17" s="133"/>
      <c r="G17" s="133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>
      <c r="A18" s="2"/>
      <c r="B18" s="10"/>
      <c r="C18" s="11"/>
      <c r="D18" s="11"/>
      <c r="E18" s="11"/>
      <c r="F18" s="12"/>
      <c r="G18" s="81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>
      <c r="A19" s="5"/>
      <c r="B19" s="82" t="s">
        <v>9</v>
      </c>
      <c r="C19" s="83"/>
      <c r="D19" s="84"/>
      <c r="E19" s="84"/>
      <c r="F19" s="85"/>
      <c r="G19" s="86"/>
    </row>
    <row r="20" spans="1:255" ht="24" customHeight="1">
      <c r="A20" s="5"/>
      <c r="B20" s="87" t="s">
        <v>10</v>
      </c>
      <c r="C20" s="88" t="s">
        <v>11</v>
      </c>
      <c r="D20" s="88" t="s">
        <v>12</v>
      </c>
      <c r="E20" s="87" t="s">
        <v>13</v>
      </c>
      <c r="F20" s="88" t="s">
        <v>14</v>
      </c>
      <c r="G20" s="87" t="s">
        <v>15</v>
      </c>
    </row>
    <row r="21" spans="1:255" s="102" customFormat="1" ht="12" customHeight="1">
      <c r="A21" s="96"/>
      <c r="B21" s="97" t="s">
        <v>71</v>
      </c>
      <c r="C21" s="98" t="s">
        <v>16</v>
      </c>
      <c r="D21" s="98">
        <v>9</v>
      </c>
      <c r="E21" s="98" t="s">
        <v>60</v>
      </c>
      <c r="F21" s="99">
        <v>25000</v>
      </c>
      <c r="G21" s="100">
        <f t="shared" ref="G21:G23" si="0">D21*F21</f>
        <v>225000</v>
      </c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  <c r="IR21" s="101"/>
      <c r="IS21" s="101"/>
      <c r="IT21" s="101"/>
      <c r="IU21" s="101"/>
    </row>
    <row r="22" spans="1:255" s="102" customFormat="1" ht="12" customHeight="1">
      <c r="A22" s="96"/>
      <c r="B22" s="97" t="s">
        <v>72</v>
      </c>
      <c r="C22" s="98" t="s">
        <v>16</v>
      </c>
      <c r="D22" s="98">
        <v>2</v>
      </c>
      <c r="E22" s="98" t="s">
        <v>73</v>
      </c>
      <c r="F22" s="99">
        <v>25000</v>
      </c>
      <c r="G22" s="100">
        <f t="shared" si="0"/>
        <v>50000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</row>
    <row r="23" spans="1:255" s="102" customFormat="1" ht="12" customHeight="1">
      <c r="A23" s="96"/>
      <c r="B23" s="97" t="s">
        <v>74</v>
      </c>
      <c r="C23" s="98" t="s">
        <v>16</v>
      </c>
      <c r="D23" s="98">
        <v>4</v>
      </c>
      <c r="E23" s="98" t="s">
        <v>73</v>
      </c>
      <c r="F23" s="99">
        <v>25000</v>
      </c>
      <c r="G23" s="100">
        <f t="shared" si="0"/>
        <v>100000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</row>
    <row r="24" spans="1:255" ht="11.25" customHeight="1">
      <c r="B24" s="16" t="s">
        <v>17</v>
      </c>
      <c r="C24" s="17"/>
      <c r="D24" s="17"/>
      <c r="E24" s="17"/>
      <c r="F24" s="18"/>
      <c r="G24" s="19">
        <f>SUM(G21:G23)</f>
        <v>375000</v>
      </c>
    </row>
    <row r="25" spans="1:255" ht="15.75" customHeight="1">
      <c r="A25" s="5"/>
      <c r="B25" s="106"/>
      <c r="C25" s="14"/>
      <c r="D25" s="14"/>
      <c r="E25" s="14"/>
      <c r="F25" s="15"/>
      <c r="G25" s="15"/>
      <c r="K25" s="66"/>
    </row>
    <row r="26" spans="1:255" ht="12" customHeight="1">
      <c r="A26" s="5"/>
      <c r="B26" s="82" t="s">
        <v>18</v>
      </c>
      <c r="C26" s="83"/>
      <c r="D26" s="84"/>
      <c r="E26" s="84"/>
      <c r="F26" s="85"/>
      <c r="G26" s="86"/>
    </row>
    <row r="27" spans="1:255" ht="24" customHeight="1">
      <c r="A27" s="5"/>
      <c r="B27" s="87" t="s">
        <v>10</v>
      </c>
      <c r="C27" s="88" t="s">
        <v>11</v>
      </c>
      <c r="D27" s="88" t="s">
        <v>12</v>
      </c>
      <c r="E27" s="87" t="s">
        <v>13</v>
      </c>
      <c r="F27" s="88" t="s">
        <v>14</v>
      </c>
      <c r="G27" s="87" t="s">
        <v>15</v>
      </c>
    </row>
    <row r="28" spans="1:255" s="77" customFormat="1" ht="12" customHeight="1">
      <c r="A28" s="73"/>
      <c r="B28" s="89"/>
      <c r="C28" s="90"/>
      <c r="D28" s="90"/>
      <c r="E28" s="90"/>
      <c r="F28" s="91"/>
      <c r="G28" s="92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</row>
    <row r="29" spans="1:255" ht="11.25" customHeight="1">
      <c r="B29" s="16" t="s">
        <v>19</v>
      </c>
      <c r="C29" s="17"/>
      <c r="D29" s="17"/>
      <c r="E29" s="17"/>
      <c r="F29" s="18"/>
      <c r="G29" s="19">
        <f>SUM(G28)</f>
        <v>0</v>
      </c>
    </row>
    <row r="30" spans="1:255" ht="15.75" customHeight="1">
      <c r="A30" s="5"/>
      <c r="B30" s="13"/>
      <c r="C30" s="14"/>
      <c r="D30" s="14"/>
      <c r="E30" s="14"/>
      <c r="F30" s="15"/>
      <c r="G30" s="15"/>
      <c r="K30" s="66"/>
    </row>
    <row r="31" spans="1:255" ht="12" customHeight="1">
      <c r="A31" s="5"/>
      <c r="B31" s="82" t="s">
        <v>20</v>
      </c>
      <c r="C31" s="83"/>
      <c r="D31" s="84"/>
      <c r="E31" s="84"/>
      <c r="F31" s="85"/>
      <c r="G31" s="86"/>
    </row>
    <row r="32" spans="1:255" ht="24" customHeight="1">
      <c r="A32" s="5"/>
      <c r="B32" s="87" t="s">
        <v>10</v>
      </c>
      <c r="C32" s="88" t="s">
        <v>11</v>
      </c>
      <c r="D32" s="88" t="s">
        <v>12</v>
      </c>
      <c r="E32" s="87" t="s">
        <v>13</v>
      </c>
      <c r="F32" s="88" t="s">
        <v>14</v>
      </c>
      <c r="G32" s="87" t="s">
        <v>15</v>
      </c>
    </row>
    <row r="33" spans="1:255" s="102" customFormat="1" ht="12" customHeight="1">
      <c r="A33" s="96"/>
      <c r="B33" s="97" t="s">
        <v>75</v>
      </c>
      <c r="C33" s="98" t="s">
        <v>76</v>
      </c>
      <c r="D33" s="98">
        <v>1</v>
      </c>
      <c r="E33" s="98" t="s">
        <v>77</v>
      </c>
      <c r="F33" s="99">
        <v>157500</v>
      </c>
      <c r="G33" s="100">
        <f t="shared" ref="G33:G35" si="1">+D33*F33</f>
        <v>157500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1"/>
      <c r="HG33" s="101"/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1"/>
      <c r="HV33" s="101"/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1"/>
      <c r="IK33" s="101"/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</row>
    <row r="34" spans="1:255" s="102" customFormat="1" ht="12" customHeight="1">
      <c r="A34" s="96"/>
      <c r="B34" s="97" t="s">
        <v>78</v>
      </c>
      <c r="C34" s="98" t="s">
        <v>76</v>
      </c>
      <c r="D34" s="98">
        <v>0.2</v>
      </c>
      <c r="E34" s="98" t="s">
        <v>77</v>
      </c>
      <c r="F34" s="99">
        <v>189000</v>
      </c>
      <c r="G34" s="100">
        <f t="shared" si="1"/>
        <v>37800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1"/>
      <c r="HG34" s="101"/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1"/>
      <c r="HV34" s="101"/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1"/>
      <c r="IK34" s="101"/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</row>
    <row r="35" spans="1:255" s="102" customFormat="1" ht="12" customHeight="1">
      <c r="A35" s="96"/>
      <c r="B35" s="97" t="s">
        <v>79</v>
      </c>
      <c r="C35" s="98" t="s">
        <v>76</v>
      </c>
      <c r="D35" s="98">
        <v>0.5</v>
      </c>
      <c r="E35" s="98" t="s">
        <v>77</v>
      </c>
      <c r="F35" s="99">
        <v>52500</v>
      </c>
      <c r="G35" s="100">
        <f t="shared" si="1"/>
        <v>26250</v>
      </c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  <c r="HA35" s="101"/>
      <c r="HB35" s="101"/>
      <c r="HC35" s="101"/>
      <c r="HD35" s="101"/>
      <c r="HE35" s="101"/>
      <c r="HF35" s="101"/>
      <c r="HG35" s="101"/>
      <c r="HH35" s="101"/>
      <c r="HI35" s="101"/>
      <c r="HJ35" s="101"/>
      <c r="HK35" s="101"/>
      <c r="HL35" s="101"/>
      <c r="HM35" s="101"/>
      <c r="HN35" s="101"/>
      <c r="HO35" s="101"/>
      <c r="HP35" s="101"/>
      <c r="HQ35" s="101"/>
      <c r="HR35" s="101"/>
      <c r="HS35" s="101"/>
      <c r="HT35" s="101"/>
      <c r="HU35" s="101"/>
      <c r="HV35" s="101"/>
      <c r="HW35" s="101"/>
      <c r="HX35" s="101"/>
      <c r="HY35" s="101"/>
      <c r="HZ35" s="101"/>
      <c r="IA35" s="101"/>
      <c r="IB35" s="101"/>
      <c r="IC35" s="101"/>
      <c r="ID35" s="101"/>
      <c r="IE35" s="101"/>
      <c r="IF35" s="101"/>
      <c r="IG35" s="101"/>
      <c r="IH35" s="101"/>
      <c r="II35" s="101"/>
      <c r="IJ35" s="101"/>
      <c r="IK35" s="101"/>
      <c r="IL35" s="101"/>
      <c r="IM35" s="101"/>
      <c r="IN35" s="101"/>
      <c r="IO35" s="101"/>
      <c r="IP35" s="101"/>
      <c r="IQ35" s="101"/>
      <c r="IR35" s="101"/>
      <c r="IS35" s="101"/>
      <c r="IT35" s="101"/>
      <c r="IU35" s="101"/>
    </row>
    <row r="36" spans="1:255" s="102" customFormat="1" ht="12" customHeight="1">
      <c r="A36" s="96"/>
      <c r="B36" s="97" t="s">
        <v>80</v>
      </c>
      <c r="C36" s="98" t="s">
        <v>76</v>
      </c>
      <c r="D36" s="98">
        <v>0.5</v>
      </c>
      <c r="E36" s="98" t="s">
        <v>77</v>
      </c>
      <c r="F36" s="99">
        <v>126000</v>
      </c>
      <c r="G36" s="100">
        <f t="shared" ref="G36:G39" si="2">+D36*F36</f>
        <v>63000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1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  <c r="HA36" s="101"/>
      <c r="HB36" s="101"/>
      <c r="HC36" s="101"/>
      <c r="HD36" s="101"/>
      <c r="HE36" s="101"/>
      <c r="HF36" s="101"/>
      <c r="HG36" s="101"/>
      <c r="HH36" s="101"/>
      <c r="HI36" s="101"/>
      <c r="HJ36" s="101"/>
      <c r="HK36" s="101"/>
      <c r="HL36" s="101"/>
      <c r="HM36" s="101"/>
      <c r="HN36" s="101"/>
      <c r="HO36" s="101"/>
      <c r="HP36" s="101"/>
      <c r="HQ36" s="101"/>
      <c r="HR36" s="101"/>
      <c r="HS36" s="101"/>
      <c r="HT36" s="101"/>
      <c r="HU36" s="101"/>
      <c r="HV36" s="101"/>
      <c r="HW36" s="101"/>
      <c r="HX36" s="101"/>
      <c r="HY36" s="101"/>
      <c r="HZ36" s="101"/>
      <c r="IA36" s="101"/>
      <c r="IB36" s="101"/>
      <c r="IC36" s="101"/>
      <c r="ID36" s="101"/>
      <c r="IE36" s="101"/>
      <c r="IF36" s="101"/>
      <c r="IG36" s="101"/>
      <c r="IH36" s="101"/>
      <c r="II36" s="101"/>
      <c r="IJ36" s="101"/>
      <c r="IK36" s="101"/>
      <c r="IL36" s="101"/>
      <c r="IM36" s="101"/>
      <c r="IN36" s="101"/>
      <c r="IO36" s="101"/>
      <c r="IP36" s="101"/>
      <c r="IQ36" s="101"/>
      <c r="IR36" s="101"/>
      <c r="IS36" s="101"/>
      <c r="IT36" s="101"/>
      <c r="IU36" s="101"/>
    </row>
    <row r="37" spans="1:255" s="102" customFormat="1" ht="12" customHeight="1">
      <c r="A37" s="96"/>
      <c r="B37" s="97" t="s">
        <v>81</v>
      </c>
      <c r="C37" s="98" t="s">
        <v>76</v>
      </c>
      <c r="D37" s="98">
        <v>0.5</v>
      </c>
      <c r="E37" s="98" t="s">
        <v>62</v>
      </c>
      <c r="F37" s="99">
        <v>152250</v>
      </c>
      <c r="G37" s="100">
        <f t="shared" si="2"/>
        <v>76125</v>
      </c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  <c r="FA37" s="101"/>
      <c r="FB37" s="101"/>
      <c r="FC37" s="101"/>
      <c r="FD37" s="101"/>
      <c r="FE37" s="101"/>
      <c r="FF37" s="101"/>
      <c r="FG37" s="101"/>
      <c r="FH37" s="101"/>
      <c r="FI37" s="101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101"/>
      <c r="FU37" s="101"/>
      <c r="FV37" s="101"/>
      <c r="FW37" s="101"/>
      <c r="FX37" s="101"/>
      <c r="FY37" s="101"/>
      <c r="FZ37" s="101"/>
      <c r="GA37" s="101"/>
      <c r="GB37" s="101"/>
      <c r="GC37" s="101"/>
      <c r="GD37" s="101"/>
      <c r="GE37" s="101"/>
      <c r="GF37" s="101"/>
      <c r="GG37" s="101"/>
      <c r="GH37" s="101"/>
      <c r="GI37" s="101"/>
      <c r="GJ37" s="101"/>
      <c r="GK37" s="101"/>
      <c r="GL37" s="101"/>
      <c r="GM37" s="101"/>
      <c r="GN37" s="101"/>
      <c r="GO37" s="101"/>
      <c r="GP37" s="101"/>
      <c r="GQ37" s="101"/>
      <c r="GR37" s="101"/>
      <c r="GS37" s="101"/>
      <c r="GT37" s="101"/>
      <c r="GU37" s="101"/>
      <c r="GV37" s="101"/>
      <c r="GW37" s="101"/>
      <c r="GX37" s="101"/>
      <c r="GY37" s="101"/>
      <c r="GZ37" s="101"/>
      <c r="HA37" s="101"/>
      <c r="HB37" s="101"/>
      <c r="HC37" s="101"/>
      <c r="HD37" s="101"/>
      <c r="HE37" s="101"/>
      <c r="HF37" s="101"/>
      <c r="HG37" s="101"/>
      <c r="HH37" s="101"/>
      <c r="HI37" s="101"/>
      <c r="HJ37" s="101"/>
      <c r="HK37" s="101"/>
      <c r="HL37" s="101"/>
      <c r="HM37" s="101"/>
      <c r="HN37" s="101"/>
      <c r="HO37" s="101"/>
      <c r="HP37" s="101"/>
      <c r="HQ37" s="101"/>
      <c r="HR37" s="101"/>
      <c r="HS37" s="101"/>
      <c r="HT37" s="101"/>
      <c r="HU37" s="101"/>
      <c r="HV37" s="101"/>
      <c r="HW37" s="101"/>
      <c r="HX37" s="101"/>
      <c r="HY37" s="101"/>
      <c r="HZ37" s="101"/>
      <c r="IA37" s="101"/>
      <c r="IB37" s="101"/>
      <c r="IC37" s="101"/>
      <c r="ID37" s="101"/>
      <c r="IE37" s="101"/>
      <c r="IF37" s="101"/>
      <c r="IG37" s="101"/>
      <c r="IH37" s="101"/>
      <c r="II37" s="101"/>
      <c r="IJ37" s="101"/>
      <c r="IK37" s="101"/>
      <c r="IL37" s="101"/>
      <c r="IM37" s="101"/>
      <c r="IN37" s="101"/>
      <c r="IO37" s="101"/>
      <c r="IP37" s="101"/>
      <c r="IQ37" s="101"/>
      <c r="IR37" s="101"/>
      <c r="IS37" s="101"/>
      <c r="IT37" s="101"/>
      <c r="IU37" s="101"/>
    </row>
    <row r="38" spans="1:255" s="102" customFormat="1" ht="12" customHeight="1">
      <c r="A38" s="96"/>
      <c r="B38" s="97" t="s">
        <v>82</v>
      </c>
      <c r="C38" s="98" t="s">
        <v>76</v>
      </c>
      <c r="D38" s="98">
        <v>0.6</v>
      </c>
      <c r="E38" s="98" t="s">
        <v>62</v>
      </c>
      <c r="F38" s="99">
        <v>204750</v>
      </c>
      <c r="G38" s="100">
        <f t="shared" si="2"/>
        <v>122850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1"/>
      <c r="EZ38" s="101"/>
      <c r="FA38" s="101"/>
      <c r="FB38" s="101"/>
      <c r="FC38" s="101"/>
      <c r="FD38" s="101"/>
      <c r="FE38" s="101"/>
      <c r="FF38" s="101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GI38" s="101"/>
      <c r="GJ38" s="101"/>
      <c r="GK38" s="101"/>
      <c r="GL38" s="101"/>
      <c r="GM38" s="101"/>
      <c r="GN38" s="101"/>
      <c r="GO38" s="101"/>
      <c r="GP38" s="101"/>
      <c r="GQ38" s="101"/>
      <c r="GR38" s="101"/>
      <c r="GS38" s="101"/>
      <c r="GT38" s="101"/>
      <c r="GU38" s="101"/>
      <c r="GV38" s="101"/>
      <c r="GW38" s="101"/>
      <c r="GX38" s="101"/>
      <c r="GY38" s="101"/>
      <c r="GZ38" s="101"/>
      <c r="HA38" s="101"/>
      <c r="HB38" s="101"/>
      <c r="HC38" s="101"/>
      <c r="HD38" s="101"/>
      <c r="HE38" s="101"/>
      <c r="HF38" s="101"/>
      <c r="HG38" s="101"/>
      <c r="HH38" s="101"/>
      <c r="HI38" s="101"/>
      <c r="HJ38" s="101"/>
      <c r="HK38" s="101"/>
      <c r="HL38" s="101"/>
      <c r="HM38" s="101"/>
      <c r="HN38" s="101"/>
      <c r="HO38" s="101"/>
      <c r="HP38" s="101"/>
      <c r="HQ38" s="101"/>
      <c r="HR38" s="101"/>
      <c r="HS38" s="101"/>
      <c r="HT38" s="101"/>
      <c r="HU38" s="101"/>
      <c r="HV38" s="101"/>
      <c r="HW38" s="101"/>
      <c r="HX38" s="101"/>
      <c r="HY38" s="101"/>
      <c r="HZ38" s="101"/>
      <c r="IA38" s="101"/>
      <c r="IB38" s="101"/>
      <c r="IC38" s="101"/>
      <c r="ID38" s="101"/>
      <c r="IE38" s="101"/>
      <c r="IF38" s="101"/>
      <c r="IG38" s="101"/>
      <c r="IH38" s="101"/>
      <c r="II38" s="101"/>
      <c r="IJ38" s="101"/>
      <c r="IK38" s="101"/>
      <c r="IL38" s="101"/>
      <c r="IM38" s="101"/>
      <c r="IN38" s="101"/>
      <c r="IO38" s="101"/>
      <c r="IP38" s="101"/>
      <c r="IQ38" s="101"/>
      <c r="IR38" s="101"/>
      <c r="IS38" s="101"/>
      <c r="IT38" s="101"/>
      <c r="IU38" s="101"/>
    </row>
    <row r="39" spans="1:255" s="102" customFormat="1" ht="12" customHeight="1">
      <c r="A39" s="96"/>
      <c r="B39" s="97" t="s">
        <v>83</v>
      </c>
      <c r="C39" s="98" t="s">
        <v>76</v>
      </c>
      <c r="D39" s="98">
        <v>0.5</v>
      </c>
      <c r="E39" s="98" t="s">
        <v>62</v>
      </c>
      <c r="F39" s="99">
        <v>892500</v>
      </c>
      <c r="G39" s="100">
        <f t="shared" si="2"/>
        <v>446250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01"/>
      <c r="EZ39" s="101"/>
      <c r="FA39" s="101"/>
      <c r="FB39" s="101"/>
      <c r="FC39" s="101"/>
      <c r="FD39" s="101"/>
      <c r="FE39" s="101"/>
      <c r="FF39" s="101"/>
      <c r="FG39" s="101"/>
      <c r="FH39" s="101"/>
      <c r="FI39" s="101"/>
      <c r="FJ39" s="101"/>
      <c r="FK39" s="101"/>
      <c r="FL39" s="101"/>
      <c r="FM39" s="101"/>
      <c r="FN39" s="101"/>
      <c r="FO39" s="101"/>
      <c r="FP39" s="101"/>
      <c r="FQ39" s="101"/>
      <c r="FR39" s="101"/>
      <c r="FS39" s="101"/>
      <c r="FT39" s="101"/>
      <c r="FU39" s="101"/>
      <c r="FV39" s="101"/>
      <c r="FW39" s="101"/>
      <c r="FX39" s="101"/>
      <c r="FY39" s="101"/>
      <c r="FZ39" s="101"/>
      <c r="GA39" s="101"/>
      <c r="GB39" s="101"/>
      <c r="GC39" s="101"/>
      <c r="GD39" s="101"/>
      <c r="GE39" s="101"/>
      <c r="GF39" s="101"/>
      <c r="GG39" s="101"/>
      <c r="GH39" s="101"/>
      <c r="GI39" s="101"/>
      <c r="GJ39" s="101"/>
      <c r="GK39" s="101"/>
      <c r="GL39" s="101"/>
      <c r="GM39" s="101"/>
      <c r="GN39" s="101"/>
      <c r="GO39" s="101"/>
      <c r="GP39" s="101"/>
      <c r="GQ39" s="101"/>
      <c r="GR39" s="101"/>
      <c r="GS39" s="101"/>
      <c r="GT39" s="101"/>
      <c r="GU39" s="101"/>
      <c r="GV39" s="101"/>
      <c r="GW39" s="101"/>
      <c r="GX39" s="101"/>
      <c r="GY39" s="101"/>
      <c r="GZ39" s="101"/>
      <c r="HA39" s="101"/>
      <c r="HB39" s="101"/>
      <c r="HC39" s="101"/>
      <c r="HD39" s="101"/>
      <c r="HE39" s="101"/>
      <c r="HF39" s="101"/>
      <c r="HG39" s="101"/>
      <c r="HH39" s="101"/>
      <c r="HI39" s="101"/>
      <c r="HJ39" s="101"/>
      <c r="HK39" s="101"/>
      <c r="HL39" s="101"/>
      <c r="HM39" s="101"/>
      <c r="HN39" s="101"/>
      <c r="HO39" s="101"/>
      <c r="HP39" s="101"/>
      <c r="HQ39" s="101"/>
      <c r="HR39" s="101"/>
      <c r="HS39" s="101"/>
      <c r="HT39" s="101"/>
      <c r="HU39" s="101"/>
      <c r="HV39" s="101"/>
      <c r="HW39" s="101"/>
      <c r="HX39" s="101"/>
      <c r="HY39" s="101"/>
      <c r="HZ39" s="101"/>
      <c r="IA39" s="101"/>
      <c r="IB39" s="101"/>
      <c r="IC39" s="101"/>
      <c r="ID39" s="101"/>
      <c r="IE39" s="101"/>
      <c r="IF39" s="101"/>
      <c r="IG39" s="101"/>
      <c r="IH39" s="101"/>
      <c r="II39" s="101"/>
      <c r="IJ39" s="101"/>
      <c r="IK39" s="101"/>
      <c r="IL39" s="101"/>
      <c r="IM39" s="101"/>
      <c r="IN39" s="101"/>
      <c r="IO39" s="101"/>
      <c r="IP39" s="101"/>
      <c r="IQ39" s="101"/>
      <c r="IR39" s="101"/>
      <c r="IS39" s="101"/>
      <c r="IT39" s="101"/>
      <c r="IU39" s="101"/>
    </row>
    <row r="40" spans="1:255" ht="12" customHeight="1">
      <c r="A40" s="33"/>
      <c r="B40" s="67" t="s">
        <v>21</v>
      </c>
      <c r="C40" s="68"/>
      <c r="D40" s="68"/>
      <c r="E40" s="68"/>
      <c r="F40" s="69"/>
      <c r="G40" s="70">
        <f>SUM(G33:G39)</f>
        <v>929775</v>
      </c>
    </row>
    <row r="41" spans="1:255" ht="12" customHeight="1">
      <c r="A41" s="33"/>
      <c r="B41" s="106"/>
      <c r="C41" s="14"/>
      <c r="D41" s="14"/>
      <c r="E41" s="14"/>
      <c r="F41" s="15"/>
      <c r="G41" s="15"/>
    </row>
    <row r="42" spans="1:255" ht="12" customHeight="1">
      <c r="A42" s="5"/>
      <c r="B42" s="82" t="s">
        <v>22</v>
      </c>
      <c r="C42" s="83"/>
      <c r="D42" s="84"/>
      <c r="E42" s="84"/>
      <c r="F42" s="85"/>
      <c r="G42" s="86"/>
    </row>
    <row r="43" spans="1:255" ht="24" customHeight="1">
      <c r="A43" s="5"/>
      <c r="B43" s="87" t="s">
        <v>23</v>
      </c>
      <c r="C43" s="88" t="s">
        <v>24</v>
      </c>
      <c r="D43" s="88" t="s">
        <v>25</v>
      </c>
      <c r="E43" s="87" t="s">
        <v>13</v>
      </c>
      <c r="F43" s="88" t="s">
        <v>14</v>
      </c>
      <c r="G43" s="87" t="s">
        <v>15</v>
      </c>
    </row>
    <row r="44" spans="1:255" s="102" customFormat="1" ht="12" customHeight="1">
      <c r="A44" s="96"/>
      <c r="B44" s="103" t="s">
        <v>84</v>
      </c>
      <c r="C44" s="98"/>
      <c r="D44" s="98"/>
      <c r="E44" s="98"/>
      <c r="F44" s="99"/>
      <c r="G44" s="100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  <c r="EQ44" s="101"/>
      <c r="ER44" s="101"/>
      <c r="ES44" s="101"/>
      <c r="ET44" s="101"/>
      <c r="EU44" s="101"/>
      <c r="EV44" s="101"/>
      <c r="EW44" s="101"/>
      <c r="EX44" s="101"/>
      <c r="EY44" s="101"/>
      <c r="EZ44" s="101"/>
      <c r="FA44" s="101"/>
      <c r="FB44" s="101"/>
      <c r="FC44" s="101"/>
      <c r="FD44" s="101"/>
      <c r="FE44" s="101"/>
      <c r="FF44" s="101"/>
      <c r="FG44" s="101"/>
      <c r="FH44" s="101"/>
      <c r="FI44" s="101"/>
      <c r="FJ44" s="101"/>
      <c r="FK44" s="101"/>
      <c r="FL44" s="101"/>
      <c r="FM44" s="101"/>
      <c r="FN44" s="101"/>
      <c r="FO44" s="101"/>
      <c r="FP44" s="101"/>
      <c r="FQ44" s="101"/>
      <c r="FR44" s="101"/>
      <c r="FS44" s="101"/>
      <c r="FT44" s="101"/>
      <c r="FU44" s="101"/>
      <c r="FV44" s="101"/>
      <c r="FW44" s="101"/>
      <c r="FX44" s="101"/>
      <c r="FY44" s="101"/>
      <c r="FZ44" s="101"/>
      <c r="GA44" s="101"/>
      <c r="GB44" s="101"/>
      <c r="GC44" s="101"/>
      <c r="GD44" s="101"/>
      <c r="GE44" s="101"/>
      <c r="GF44" s="101"/>
      <c r="GG44" s="101"/>
      <c r="GH44" s="101"/>
      <c r="GI44" s="101"/>
      <c r="GJ44" s="101"/>
      <c r="GK44" s="101"/>
      <c r="GL44" s="101"/>
      <c r="GM44" s="101"/>
      <c r="GN44" s="101"/>
      <c r="GO44" s="101"/>
      <c r="GP44" s="101"/>
      <c r="GQ44" s="101"/>
      <c r="GR44" s="101"/>
      <c r="GS44" s="101"/>
      <c r="GT44" s="101"/>
      <c r="GU44" s="101"/>
      <c r="GV44" s="101"/>
      <c r="GW44" s="101"/>
      <c r="GX44" s="101"/>
      <c r="GY44" s="101"/>
      <c r="GZ44" s="101"/>
      <c r="HA44" s="101"/>
      <c r="HB44" s="101"/>
      <c r="HC44" s="101"/>
      <c r="HD44" s="101"/>
      <c r="HE44" s="101"/>
      <c r="HF44" s="101"/>
      <c r="HG44" s="101"/>
      <c r="HH44" s="101"/>
      <c r="HI44" s="101"/>
      <c r="HJ44" s="101"/>
      <c r="HK44" s="101"/>
      <c r="HL44" s="101"/>
      <c r="HM44" s="101"/>
      <c r="HN44" s="101"/>
      <c r="HO44" s="101"/>
      <c r="HP44" s="101"/>
      <c r="HQ44" s="101"/>
      <c r="HR44" s="101"/>
      <c r="HS44" s="101"/>
      <c r="HT44" s="101"/>
      <c r="HU44" s="101"/>
      <c r="HV44" s="101"/>
      <c r="HW44" s="101"/>
      <c r="HX44" s="101"/>
      <c r="HY44" s="101"/>
      <c r="HZ44" s="101"/>
      <c r="IA44" s="101"/>
      <c r="IB44" s="101"/>
      <c r="IC44" s="101"/>
      <c r="ID44" s="101"/>
      <c r="IE44" s="101"/>
      <c r="IF44" s="101"/>
      <c r="IG44" s="101"/>
      <c r="IH44" s="101"/>
      <c r="II44" s="101"/>
      <c r="IJ44" s="101"/>
      <c r="IK44" s="101"/>
      <c r="IL44" s="101"/>
      <c r="IM44" s="101"/>
      <c r="IN44" s="101"/>
      <c r="IO44" s="101"/>
      <c r="IP44" s="101"/>
      <c r="IQ44" s="101"/>
      <c r="IR44" s="101"/>
      <c r="IS44" s="101"/>
      <c r="IT44" s="101"/>
      <c r="IU44" s="101"/>
    </row>
    <row r="45" spans="1:255" s="102" customFormat="1" ht="12" customHeight="1">
      <c r="A45" s="96"/>
      <c r="B45" s="97" t="s">
        <v>85</v>
      </c>
      <c r="C45" s="98" t="s">
        <v>86</v>
      </c>
      <c r="D45" s="98">
        <v>25</v>
      </c>
      <c r="E45" s="98" t="s">
        <v>87</v>
      </c>
      <c r="F45" s="99">
        <v>9877</v>
      </c>
      <c r="G45" s="100">
        <f t="shared" ref="G45:G53" si="3">+D45*F45</f>
        <v>246925</v>
      </c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01"/>
      <c r="EP45" s="101"/>
      <c r="EQ45" s="101"/>
      <c r="ER45" s="101"/>
      <c r="ES45" s="101"/>
      <c r="ET45" s="101"/>
      <c r="EU45" s="101"/>
      <c r="EV45" s="101"/>
      <c r="EW45" s="101"/>
      <c r="EX45" s="101"/>
      <c r="EY45" s="101"/>
      <c r="EZ45" s="101"/>
      <c r="FA45" s="101"/>
      <c r="FB45" s="101"/>
      <c r="FC45" s="101"/>
      <c r="FD45" s="101"/>
      <c r="FE45" s="101"/>
      <c r="FF45" s="101"/>
      <c r="FG45" s="101"/>
      <c r="FH45" s="101"/>
      <c r="FI45" s="101"/>
      <c r="FJ45" s="101"/>
      <c r="FK45" s="101"/>
      <c r="FL45" s="101"/>
      <c r="FM45" s="101"/>
      <c r="FN45" s="101"/>
      <c r="FO45" s="101"/>
      <c r="FP45" s="101"/>
      <c r="FQ45" s="101"/>
      <c r="FR45" s="101"/>
      <c r="FS45" s="101"/>
      <c r="FT45" s="101"/>
      <c r="FU45" s="101"/>
      <c r="FV45" s="101"/>
      <c r="FW45" s="101"/>
      <c r="FX45" s="101"/>
      <c r="FY45" s="101"/>
      <c r="FZ45" s="101"/>
      <c r="GA45" s="101"/>
      <c r="GB45" s="101"/>
      <c r="GC45" s="101"/>
      <c r="GD45" s="101"/>
      <c r="GE45" s="101"/>
      <c r="GF45" s="101"/>
      <c r="GG45" s="101"/>
      <c r="GH45" s="101"/>
      <c r="GI45" s="101"/>
      <c r="GJ45" s="101"/>
      <c r="GK45" s="101"/>
      <c r="GL45" s="101"/>
      <c r="GM45" s="101"/>
      <c r="GN45" s="101"/>
      <c r="GO45" s="101"/>
      <c r="GP45" s="101"/>
      <c r="GQ45" s="101"/>
      <c r="GR45" s="101"/>
      <c r="GS45" s="101"/>
      <c r="GT45" s="101"/>
      <c r="GU45" s="101"/>
      <c r="GV45" s="101"/>
      <c r="GW45" s="101"/>
      <c r="GX45" s="101"/>
      <c r="GY45" s="101"/>
      <c r="GZ45" s="101"/>
      <c r="HA45" s="101"/>
      <c r="HB45" s="101"/>
      <c r="HC45" s="101"/>
      <c r="HD45" s="101"/>
      <c r="HE45" s="101"/>
      <c r="HF45" s="101"/>
      <c r="HG45" s="101"/>
      <c r="HH45" s="101"/>
      <c r="HI45" s="101"/>
      <c r="HJ45" s="101"/>
      <c r="HK45" s="101"/>
      <c r="HL45" s="101"/>
      <c r="HM45" s="101"/>
      <c r="HN45" s="101"/>
      <c r="HO45" s="101"/>
      <c r="HP45" s="101"/>
      <c r="HQ45" s="101"/>
      <c r="HR45" s="101"/>
      <c r="HS45" s="101"/>
      <c r="HT45" s="101"/>
      <c r="HU45" s="101"/>
      <c r="HV45" s="101"/>
      <c r="HW45" s="101"/>
      <c r="HX45" s="101"/>
      <c r="HY45" s="101"/>
      <c r="HZ45" s="101"/>
      <c r="IA45" s="101"/>
      <c r="IB45" s="101"/>
      <c r="IC45" s="101"/>
      <c r="ID45" s="101"/>
      <c r="IE45" s="101"/>
      <c r="IF45" s="101"/>
      <c r="IG45" s="101"/>
      <c r="IH45" s="101"/>
      <c r="II45" s="101"/>
      <c r="IJ45" s="101"/>
      <c r="IK45" s="101"/>
      <c r="IL45" s="101"/>
      <c r="IM45" s="101"/>
      <c r="IN45" s="101"/>
      <c r="IO45" s="101"/>
      <c r="IP45" s="101"/>
      <c r="IQ45" s="101"/>
      <c r="IR45" s="101"/>
      <c r="IS45" s="101"/>
      <c r="IT45" s="101"/>
      <c r="IU45" s="101"/>
    </row>
    <row r="46" spans="1:255" s="102" customFormat="1" ht="12" customHeight="1">
      <c r="A46" s="96"/>
      <c r="B46" s="103" t="s">
        <v>55</v>
      </c>
      <c r="C46" s="98"/>
      <c r="D46" s="98"/>
      <c r="E46" s="98"/>
      <c r="F46" s="99"/>
      <c r="G46" s="100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1"/>
      <c r="DD46" s="101"/>
      <c r="DE46" s="101"/>
      <c r="DF46" s="101"/>
      <c r="DG46" s="101"/>
      <c r="DH46" s="101"/>
      <c r="DI46" s="101"/>
      <c r="DJ46" s="101"/>
      <c r="DK46" s="101"/>
      <c r="DL46" s="101"/>
      <c r="DM46" s="101"/>
      <c r="DN46" s="101"/>
      <c r="DO46" s="101"/>
      <c r="DP46" s="101"/>
      <c r="DQ46" s="101"/>
      <c r="DR46" s="101"/>
      <c r="DS46" s="101"/>
      <c r="DT46" s="101"/>
      <c r="DU46" s="101"/>
      <c r="DV46" s="101"/>
      <c r="DW46" s="101"/>
      <c r="DX46" s="101"/>
      <c r="DY46" s="101"/>
      <c r="DZ46" s="101"/>
      <c r="EA46" s="101"/>
      <c r="EB46" s="101"/>
      <c r="EC46" s="101"/>
      <c r="ED46" s="101"/>
      <c r="EE46" s="101"/>
      <c r="EF46" s="101"/>
      <c r="EG46" s="101"/>
      <c r="EH46" s="101"/>
      <c r="EI46" s="101"/>
      <c r="EJ46" s="101"/>
      <c r="EK46" s="101"/>
      <c r="EL46" s="101"/>
      <c r="EM46" s="101"/>
      <c r="EN46" s="101"/>
      <c r="EO46" s="101"/>
      <c r="EP46" s="101"/>
      <c r="EQ46" s="101"/>
      <c r="ER46" s="101"/>
      <c r="ES46" s="101"/>
      <c r="ET46" s="101"/>
      <c r="EU46" s="101"/>
      <c r="EV46" s="101"/>
      <c r="EW46" s="101"/>
      <c r="EX46" s="101"/>
      <c r="EY46" s="101"/>
      <c r="EZ46" s="101"/>
      <c r="FA46" s="101"/>
      <c r="FB46" s="101"/>
      <c r="FC46" s="101"/>
      <c r="FD46" s="101"/>
      <c r="FE46" s="101"/>
      <c r="FF46" s="101"/>
      <c r="FG46" s="101"/>
      <c r="FH46" s="101"/>
      <c r="FI46" s="101"/>
      <c r="FJ46" s="101"/>
      <c r="FK46" s="101"/>
      <c r="FL46" s="101"/>
      <c r="FM46" s="101"/>
      <c r="FN46" s="101"/>
      <c r="FO46" s="101"/>
      <c r="FP46" s="101"/>
      <c r="FQ46" s="101"/>
      <c r="FR46" s="101"/>
      <c r="FS46" s="101"/>
      <c r="FT46" s="101"/>
      <c r="FU46" s="101"/>
      <c r="FV46" s="101"/>
      <c r="FW46" s="101"/>
      <c r="FX46" s="101"/>
      <c r="FY46" s="101"/>
      <c r="FZ46" s="101"/>
      <c r="GA46" s="101"/>
      <c r="GB46" s="101"/>
      <c r="GC46" s="101"/>
      <c r="GD46" s="101"/>
      <c r="GE46" s="101"/>
      <c r="GF46" s="101"/>
      <c r="GG46" s="101"/>
      <c r="GH46" s="101"/>
      <c r="GI46" s="101"/>
      <c r="GJ46" s="101"/>
      <c r="GK46" s="101"/>
      <c r="GL46" s="101"/>
      <c r="GM46" s="101"/>
      <c r="GN46" s="101"/>
      <c r="GO46" s="101"/>
      <c r="GP46" s="101"/>
      <c r="GQ46" s="101"/>
      <c r="GR46" s="101"/>
      <c r="GS46" s="101"/>
      <c r="GT46" s="101"/>
      <c r="GU46" s="101"/>
      <c r="GV46" s="101"/>
      <c r="GW46" s="101"/>
      <c r="GX46" s="101"/>
      <c r="GY46" s="101"/>
      <c r="GZ46" s="101"/>
      <c r="HA46" s="101"/>
      <c r="HB46" s="101"/>
      <c r="HC46" s="101"/>
      <c r="HD46" s="101"/>
      <c r="HE46" s="101"/>
      <c r="HF46" s="101"/>
      <c r="HG46" s="101"/>
      <c r="HH46" s="101"/>
      <c r="HI46" s="101"/>
      <c r="HJ46" s="101"/>
      <c r="HK46" s="101"/>
      <c r="HL46" s="101"/>
      <c r="HM46" s="101"/>
      <c r="HN46" s="101"/>
      <c r="HO46" s="101"/>
      <c r="HP46" s="101"/>
      <c r="HQ46" s="101"/>
      <c r="HR46" s="101"/>
      <c r="HS46" s="101"/>
      <c r="HT46" s="101"/>
      <c r="HU46" s="101"/>
      <c r="HV46" s="101"/>
      <c r="HW46" s="101"/>
      <c r="HX46" s="101"/>
      <c r="HY46" s="101"/>
      <c r="HZ46" s="101"/>
      <c r="IA46" s="101"/>
      <c r="IB46" s="101"/>
      <c r="IC46" s="101"/>
      <c r="ID46" s="101"/>
      <c r="IE46" s="101"/>
      <c r="IF46" s="101"/>
      <c r="IG46" s="101"/>
      <c r="IH46" s="101"/>
      <c r="II46" s="101"/>
      <c r="IJ46" s="101"/>
      <c r="IK46" s="101"/>
      <c r="IL46" s="101"/>
      <c r="IM46" s="101"/>
      <c r="IN46" s="101"/>
      <c r="IO46" s="101"/>
      <c r="IP46" s="101"/>
      <c r="IQ46" s="101"/>
      <c r="IR46" s="101"/>
      <c r="IS46" s="101"/>
      <c r="IT46" s="101"/>
      <c r="IU46" s="101"/>
    </row>
    <row r="47" spans="1:255" s="102" customFormat="1" ht="12" customHeight="1">
      <c r="A47" s="96"/>
      <c r="B47" s="97" t="s">
        <v>88</v>
      </c>
      <c r="C47" s="98" t="s">
        <v>86</v>
      </c>
      <c r="D47" s="98">
        <v>300</v>
      </c>
      <c r="E47" s="98" t="s">
        <v>57</v>
      </c>
      <c r="F47" s="99">
        <v>1286.4000000000001</v>
      </c>
      <c r="G47" s="100">
        <f t="shared" si="3"/>
        <v>385920</v>
      </c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1"/>
      <c r="DD47" s="101"/>
      <c r="DE47" s="101"/>
      <c r="DF47" s="101"/>
      <c r="DG47" s="101"/>
      <c r="DH47" s="101"/>
      <c r="DI47" s="101"/>
      <c r="DJ47" s="101"/>
      <c r="DK47" s="101"/>
      <c r="DL47" s="101"/>
      <c r="DM47" s="101"/>
      <c r="DN47" s="101"/>
      <c r="DO47" s="101"/>
      <c r="DP47" s="101"/>
      <c r="DQ47" s="101"/>
      <c r="DR47" s="101"/>
      <c r="DS47" s="101"/>
      <c r="DT47" s="101"/>
      <c r="DU47" s="101"/>
      <c r="DV47" s="101"/>
      <c r="DW47" s="101"/>
      <c r="DX47" s="101"/>
      <c r="DY47" s="101"/>
      <c r="DZ47" s="101"/>
      <c r="EA47" s="101"/>
      <c r="EB47" s="101"/>
      <c r="EC47" s="101"/>
      <c r="ED47" s="101"/>
      <c r="EE47" s="101"/>
      <c r="EF47" s="101"/>
      <c r="EG47" s="101"/>
      <c r="EH47" s="101"/>
      <c r="EI47" s="101"/>
      <c r="EJ47" s="101"/>
      <c r="EK47" s="101"/>
      <c r="EL47" s="101"/>
      <c r="EM47" s="101"/>
      <c r="EN47" s="101"/>
      <c r="EO47" s="101"/>
      <c r="EP47" s="101"/>
      <c r="EQ47" s="101"/>
      <c r="ER47" s="101"/>
      <c r="ES47" s="101"/>
      <c r="ET47" s="101"/>
      <c r="EU47" s="101"/>
      <c r="EV47" s="101"/>
      <c r="EW47" s="101"/>
      <c r="EX47" s="101"/>
      <c r="EY47" s="101"/>
      <c r="EZ47" s="101"/>
      <c r="FA47" s="101"/>
      <c r="FB47" s="101"/>
      <c r="FC47" s="101"/>
      <c r="FD47" s="101"/>
      <c r="FE47" s="101"/>
      <c r="FF47" s="101"/>
      <c r="FG47" s="101"/>
      <c r="FH47" s="101"/>
      <c r="FI47" s="101"/>
      <c r="FJ47" s="101"/>
      <c r="FK47" s="101"/>
      <c r="FL47" s="101"/>
      <c r="FM47" s="101"/>
      <c r="FN47" s="101"/>
      <c r="FO47" s="101"/>
      <c r="FP47" s="101"/>
      <c r="FQ47" s="101"/>
      <c r="FR47" s="101"/>
      <c r="FS47" s="101"/>
      <c r="FT47" s="101"/>
      <c r="FU47" s="101"/>
      <c r="FV47" s="101"/>
      <c r="FW47" s="101"/>
      <c r="FX47" s="101"/>
      <c r="FY47" s="101"/>
      <c r="FZ47" s="101"/>
      <c r="GA47" s="101"/>
      <c r="GB47" s="101"/>
      <c r="GC47" s="101"/>
      <c r="GD47" s="101"/>
      <c r="GE47" s="101"/>
      <c r="GF47" s="101"/>
      <c r="GG47" s="101"/>
      <c r="GH47" s="101"/>
      <c r="GI47" s="101"/>
      <c r="GJ47" s="101"/>
      <c r="GK47" s="101"/>
      <c r="GL47" s="101"/>
      <c r="GM47" s="101"/>
      <c r="GN47" s="101"/>
      <c r="GO47" s="101"/>
      <c r="GP47" s="101"/>
      <c r="GQ47" s="101"/>
      <c r="GR47" s="101"/>
      <c r="GS47" s="101"/>
      <c r="GT47" s="101"/>
      <c r="GU47" s="101"/>
      <c r="GV47" s="101"/>
      <c r="GW47" s="101"/>
      <c r="GX47" s="101"/>
      <c r="GY47" s="101"/>
      <c r="GZ47" s="101"/>
      <c r="HA47" s="101"/>
      <c r="HB47" s="101"/>
      <c r="HC47" s="101"/>
      <c r="HD47" s="101"/>
      <c r="HE47" s="101"/>
      <c r="HF47" s="101"/>
      <c r="HG47" s="101"/>
      <c r="HH47" s="101"/>
      <c r="HI47" s="101"/>
      <c r="HJ47" s="101"/>
      <c r="HK47" s="101"/>
      <c r="HL47" s="101"/>
      <c r="HM47" s="101"/>
      <c r="HN47" s="101"/>
      <c r="HO47" s="101"/>
      <c r="HP47" s="101"/>
      <c r="HQ47" s="101"/>
      <c r="HR47" s="101"/>
      <c r="HS47" s="101"/>
      <c r="HT47" s="101"/>
      <c r="HU47" s="101"/>
      <c r="HV47" s="101"/>
      <c r="HW47" s="101"/>
      <c r="HX47" s="101"/>
      <c r="HY47" s="101"/>
      <c r="HZ47" s="101"/>
      <c r="IA47" s="101"/>
      <c r="IB47" s="101"/>
      <c r="IC47" s="101"/>
      <c r="ID47" s="101"/>
      <c r="IE47" s="101"/>
      <c r="IF47" s="101"/>
      <c r="IG47" s="101"/>
      <c r="IH47" s="101"/>
      <c r="II47" s="101"/>
      <c r="IJ47" s="101"/>
      <c r="IK47" s="101"/>
      <c r="IL47" s="101"/>
      <c r="IM47" s="101"/>
      <c r="IN47" s="101"/>
      <c r="IO47" s="101"/>
      <c r="IP47" s="101"/>
      <c r="IQ47" s="101"/>
      <c r="IR47" s="101"/>
      <c r="IS47" s="101"/>
      <c r="IT47" s="101"/>
      <c r="IU47" s="101"/>
    </row>
    <row r="48" spans="1:255" s="102" customFormat="1" ht="12" customHeight="1">
      <c r="A48" s="96"/>
      <c r="B48" s="103" t="s">
        <v>89</v>
      </c>
      <c r="C48" s="98"/>
      <c r="D48" s="98"/>
      <c r="E48" s="98"/>
      <c r="F48" s="99"/>
      <c r="G48" s="100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1"/>
      <c r="DD48" s="101"/>
      <c r="DE48" s="101"/>
      <c r="DF48" s="101"/>
      <c r="DG48" s="101"/>
      <c r="DH48" s="101"/>
      <c r="DI48" s="101"/>
      <c r="DJ48" s="101"/>
      <c r="DK48" s="101"/>
      <c r="DL48" s="101"/>
      <c r="DM48" s="101"/>
      <c r="DN48" s="101"/>
      <c r="DO48" s="101"/>
      <c r="DP48" s="101"/>
      <c r="DQ48" s="101"/>
      <c r="DR48" s="101"/>
      <c r="DS48" s="101"/>
      <c r="DT48" s="101"/>
      <c r="DU48" s="101"/>
      <c r="DV48" s="101"/>
      <c r="DW48" s="101"/>
      <c r="DX48" s="101"/>
      <c r="DY48" s="101"/>
      <c r="DZ48" s="101"/>
      <c r="EA48" s="101"/>
      <c r="EB48" s="101"/>
      <c r="EC48" s="101"/>
      <c r="ED48" s="101"/>
      <c r="EE48" s="101"/>
      <c r="EF48" s="101"/>
      <c r="EG48" s="101"/>
      <c r="EH48" s="101"/>
      <c r="EI48" s="101"/>
      <c r="EJ48" s="101"/>
      <c r="EK48" s="101"/>
      <c r="EL48" s="101"/>
      <c r="EM48" s="101"/>
      <c r="EN48" s="101"/>
      <c r="EO48" s="101"/>
      <c r="EP48" s="101"/>
      <c r="EQ48" s="101"/>
      <c r="ER48" s="101"/>
      <c r="ES48" s="101"/>
      <c r="ET48" s="101"/>
      <c r="EU48" s="101"/>
      <c r="EV48" s="101"/>
      <c r="EW48" s="101"/>
      <c r="EX48" s="101"/>
      <c r="EY48" s="101"/>
      <c r="EZ48" s="101"/>
      <c r="FA48" s="101"/>
      <c r="FB48" s="101"/>
      <c r="FC48" s="101"/>
      <c r="FD48" s="101"/>
      <c r="FE48" s="101"/>
      <c r="FF48" s="101"/>
      <c r="FG48" s="101"/>
      <c r="FH48" s="101"/>
      <c r="FI48" s="101"/>
      <c r="FJ48" s="101"/>
      <c r="FK48" s="101"/>
      <c r="FL48" s="101"/>
      <c r="FM48" s="101"/>
      <c r="FN48" s="101"/>
      <c r="FO48" s="101"/>
      <c r="FP48" s="101"/>
      <c r="FQ48" s="101"/>
      <c r="FR48" s="101"/>
      <c r="FS48" s="101"/>
      <c r="FT48" s="101"/>
      <c r="FU48" s="101"/>
      <c r="FV48" s="101"/>
      <c r="FW48" s="101"/>
      <c r="FX48" s="101"/>
      <c r="FY48" s="101"/>
      <c r="FZ48" s="101"/>
      <c r="GA48" s="101"/>
      <c r="GB48" s="101"/>
      <c r="GC48" s="101"/>
      <c r="GD48" s="101"/>
      <c r="GE48" s="101"/>
      <c r="GF48" s="101"/>
      <c r="GG48" s="101"/>
      <c r="GH48" s="101"/>
      <c r="GI48" s="101"/>
      <c r="GJ48" s="101"/>
      <c r="GK48" s="101"/>
      <c r="GL48" s="101"/>
      <c r="GM48" s="101"/>
      <c r="GN48" s="101"/>
      <c r="GO48" s="101"/>
      <c r="GP48" s="101"/>
      <c r="GQ48" s="101"/>
      <c r="GR48" s="101"/>
      <c r="GS48" s="101"/>
      <c r="GT48" s="101"/>
      <c r="GU48" s="101"/>
      <c r="GV48" s="101"/>
      <c r="GW48" s="101"/>
      <c r="GX48" s="101"/>
      <c r="GY48" s="101"/>
      <c r="GZ48" s="101"/>
      <c r="HA48" s="101"/>
      <c r="HB48" s="101"/>
      <c r="HC48" s="101"/>
      <c r="HD48" s="101"/>
      <c r="HE48" s="101"/>
      <c r="HF48" s="101"/>
      <c r="HG48" s="101"/>
      <c r="HH48" s="101"/>
      <c r="HI48" s="101"/>
      <c r="HJ48" s="101"/>
      <c r="HK48" s="101"/>
      <c r="HL48" s="101"/>
      <c r="HM48" s="101"/>
      <c r="HN48" s="101"/>
      <c r="HO48" s="101"/>
      <c r="HP48" s="101"/>
      <c r="HQ48" s="101"/>
      <c r="HR48" s="101"/>
      <c r="HS48" s="101"/>
      <c r="HT48" s="101"/>
      <c r="HU48" s="101"/>
      <c r="HV48" s="101"/>
      <c r="HW48" s="101"/>
      <c r="HX48" s="101"/>
      <c r="HY48" s="101"/>
      <c r="HZ48" s="101"/>
      <c r="IA48" s="101"/>
      <c r="IB48" s="101"/>
      <c r="IC48" s="101"/>
      <c r="ID48" s="101"/>
      <c r="IE48" s="101"/>
      <c r="IF48" s="101"/>
      <c r="IG48" s="101"/>
      <c r="IH48" s="101"/>
      <c r="II48" s="101"/>
      <c r="IJ48" s="101"/>
      <c r="IK48" s="101"/>
      <c r="IL48" s="101"/>
      <c r="IM48" s="101"/>
      <c r="IN48" s="101"/>
      <c r="IO48" s="101"/>
      <c r="IP48" s="101"/>
      <c r="IQ48" s="101"/>
      <c r="IR48" s="101"/>
      <c r="IS48" s="101"/>
      <c r="IT48" s="101"/>
      <c r="IU48" s="101"/>
    </row>
    <row r="49" spans="1:255" s="102" customFormat="1" ht="12" customHeight="1">
      <c r="A49" s="96"/>
      <c r="B49" s="97" t="s">
        <v>90</v>
      </c>
      <c r="C49" s="98" t="s">
        <v>91</v>
      </c>
      <c r="D49" s="98">
        <v>1</v>
      </c>
      <c r="E49" s="98" t="s">
        <v>92</v>
      </c>
      <c r="F49" s="99">
        <v>47150</v>
      </c>
      <c r="G49" s="100">
        <f t="shared" si="3"/>
        <v>47150</v>
      </c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1"/>
      <c r="DD49" s="101"/>
      <c r="DE49" s="101"/>
      <c r="DF49" s="101"/>
      <c r="DG49" s="101"/>
      <c r="DH49" s="101"/>
      <c r="DI49" s="101"/>
      <c r="DJ49" s="101"/>
      <c r="DK49" s="101"/>
      <c r="DL49" s="101"/>
      <c r="DM49" s="101"/>
      <c r="DN49" s="101"/>
      <c r="DO49" s="101"/>
      <c r="DP49" s="101"/>
      <c r="DQ49" s="101"/>
      <c r="DR49" s="101"/>
      <c r="DS49" s="101"/>
      <c r="DT49" s="101"/>
      <c r="DU49" s="101"/>
      <c r="DV49" s="101"/>
      <c r="DW49" s="101"/>
      <c r="DX49" s="101"/>
      <c r="DY49" s="101"/>
      <c r="DZ49" s="101"/>
      <c r="EA49" s="101"/>
      <c r="EB49" s="101"/>
      <c r="EC49" s="101"/>
      <c r="ED49" s="101"/>
      <c r="EE49" s="101"/>
      <c r="EF49" s="101"/>
      <c r="EG49" s="101"/>
      <c r="EH49" s="101"/>
      <c r="EI49" s="101"/>
      <c r="EJ49" s="101"/>
      <c r="EK49" s="101"/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  <c r="EV49" s="101"/>
      <c r="EW49" s="101"/>
      <c r="EX49" s="101"/>
      <c r="EY49" s="101"/>
      <c r="EZ49" s="101"/>
      <c r="FA49" s="101"/>
      <c r="FB49" s="101"/>
      <c r="FC49" s="101"/>
      <c r="FD49" s="101"/>
      <c r="FE49" s="101"/>
      <c r="FF49" s="101"/>
      <c r="FG49" s="101"/>
      <c r="FH49" s="101"/>
      <c r="FI49" s="101"/>
      <c r="FJ49" s="101"/>
      <c r="FK49" s="101"/>
      <c r="FL49" s="101"/>
      <c r="FM49" s="101"/>
      <c r="FN49" s="101"/>
      <c r="FO49" s="101"/>
      <c r="FP49" s="101"/>
      <c r="FQ49" s="101"/>
      <c r="FR49" s="101"/>
      <c r="FS49" s="101"/>
      <c r="FT49" s="101"/>
      <c r="FU49" s="101"/>
      <c r="FV49" s="101"/>
      <c r="FW49" s="101"/>
      <c r="FX49" s="101"/>
      <c r="FY49" s="101"/>
      <c r="FZ49" s="101"/>
      <c r="GA49" s="101"/>
      <c r="GB49" s="101"/>
      <c r="GC49" s="101"/>
      <c r="GD49" s="101"/>
      <c r="GE49" s="101"/>
      <c r="GF49" s="101"/>
      <c r="GG49" s="101"/>
      <c r="GH49" s="101"/>
      <c r="GI49" s="101"/>
      <c r="GJ49" s="101"/>
      <c r="GK49" s="101"/>
      <c r="GL49" s="101"/>
      <c r="GM49" s="101"/>
      <c r="GN49" s="101"/>
      <c r="GO49" s="101"/>
      <c r="GP49" s="101"/>
      <c r="GQ49" s="101"/>
      <c r="GR49" s="101"/>
      <c r="GS49" s="101"/>
      <c r="GT49" s="101"/>
      <c r="GU49" s="101"/>
      <c r="GV49" s="101"/>
      <c r="GW49" s="101"/>
      <c r="GX49" s="101"/>
      <c r="GY49" s="101"/>
      <c r="GZ49" s="101"/>
      <c r="HA49" s="101"/>
      <c r="HB49" s="101"/>
      <c r="HC49" s="101"/>
      <c r="HD49" s="101"/>
      <c r="HE49" s="101"/>
      <c r="HF49" s="101"/>
      <c r="HG49" s="101"/>
      <c r="HH49" s="101"/>
      <c r="HI49" s="101"/>
      <c r="HJ49" s="101"/>
      <c r="HK49" s="101"/>
      <c r="HL49" s="101"/>
      <c r="HM49" s="101"/>
      <c r="HN49" s="101"/>
      <c r="HO49" s="101"/>
      <c r="HP49" s="101"/>
      <c r="HQ49" s="101"/>
      <c r="HR49" s="101"/>
      <c r="HS49" s="101"/>
      <c r="HT49" s="101"/>
      <c r="HU49" s="101"/>
      <c r="HV49" s="101"/>
      <c r="HW49" s="101"/>
      <c r="HX49" s="101"/>
      <c r="HY49" s="101"/>
      <c r="HZ49" s="101"/>
      <c r="IA49" s="101"/>
      <c r="IB49" s="101"/>
      <c r="IC49" s="101"/>
      <c r="ID49" s="101"/>
      <c r="IE49" s="101"/>
      <c r="IF49" s="101"/>
      <c r="IG49" s="101"/>
      <c r="IH49" s="101"/>
      <c r="II49" s="101"/>
      <c r="IJ49" s="101"/>
      <c r="IK49" s="101"/>
      <c r="IL49" s="101"/>
      <c r="IM49" s="101"/>
      <c r="IN49" s="101"/>
      <c r="IO49" s="101"/>
      <c r="IP49" s="101"/>
      <c r="IQ49" s="101"/>
      <c r="IR49" s="101"/>
      <c r="IS49" s="101"/>
      <c r="IT49" s="101"/>
      <c r="IU49" s="101"/>
    </row>
    <row r="50" spans="1:255" s="102" customFormat="1" ht="12" customHeight="1">
      <c r="A50" s="96"/>
      <c r="B50" s="103" t="s">
        <v>61</v>
      </c>
      <c r="C50" s="98"/>
      <c r="D50" s="98"/>
      <c r="E50" s="98"/>
      <c r="F50" s="99"/>
      <c r="G50" s="100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1"/>
      <c r="DD50" s="101"/>
      <c r="DE50" s="101"/>
      <c r="DF50" s="101"/>
      <c r="DG50" s="101"/>
      <c r="DH50" s="101"/>
      <c r="DI50" s="101"/>
      <c r="DJ50" s="101"/>
      <c r="DK50" s="101"/>
      <c r="DL50" s="101"/>
      <c r="DM50" s="101"/>
      <c r="DN50" s="101"/>
      <c r="DO50" s="101"/>
      <c r="DP50" s="101"/>
      <c r="DQ50" s="101"/>
      <c r="DR50" s="101"/>
      <c r="DS50" s="101"/>
      <c r="DT50" s="101"/>
      <c r="DU50" s="101"/>
      <c r="DV50" s="101"/>
      <c r="DW50" s="101"/>
      <c r="DX50" s="101"/>
      <c r="DY50" s="101"/>
      <c r="DZ50" s="101"/>
      <c r="EA50" s="101"/>
      <c r="EB50" s="101"/>
      <c r="EC50" s="101"/>
      <c r="ED50" s="101"/>
      <c r="EE50" s="101"/>
      <c r="EF50" s="101"/>
      <c r="EG50" s="101"/>
      <c r="EH50" s="101"/>
      <c r="EI50" s="101"/>
      <c r="EJ50" s="101"/>
      <c r="EK50" s="101"/>
      <c r="EL50" s="101"/>
      <c r="EM50" s="101"/>
      <c r="EN50" s="101"/>
      <c r="EO50" s="101"/>
      <c r="EP50" s="101"/>
      <c r="EQ50" s="101"/>
      <c r="ER50" s="101"/>
      <c r="ES50" s="101"/>
      <c r="ET50" s="101"/>
      <c r="EU50" s="101"/>
      <c r="EV50" s="101"/>
      <c r="EW50" s="101"/>
      <c r="EX50" s="101"/>
      <c r="EY50" s="101"/>
      <c r="EZ50" s="101"/>
      <c r="FA50" s="101"/>
      <c r="FB50" s="101"/>
      <c r="FC50" s="101"/>
      <c r="FD50" s="101"/>
      <c r="FE50" s="101"/>
      <c r="FF50" s="101"/>
      <c r="FG50" s="101"/>
      <c r="FH50" s="101"/>
      <c r="FI50" s="101"/>
      <c r="FJ50" s="101"/>
      <c r="FK50" s="101"/>
      <c r="FL50" s="101"/>
      <c r="FM50" s="101"/>
      <c r="FN50" s="101"/>
      <c r="FO50" s="101"/>
      <c r="FP50" s="101"/>
      <c r="FQ50" s="101"/>
      <c r="FR50" s="101"/>
      <c r="FS50" s="101"/>
      <c r="FT50" s="101"/>
      <c r="FU50" s="101"/>
      <c r="FV50" s="101"/>
      <c r="FW50" s="101"/>
      <c r="FX50" s="101"/>
      <c r="FY50" s="101"/>
      <c r="FZ50" s="101"/>
      <c r="GA50" s="101"/>
      <c r="GB50" s="101"/>
      <c r="GC50" s="101"/>
      <c r="GD50" s="101"/>
      <c r="GE50" s="101"/>
      <c r="GF50" s="101"/>
      <c r="GG50" s="101"/>
      <c r="GH50" s="101"/>
      <c r="GI50" s="101"/>
      <c r="GJ50" s="101"/>
      <c r="GK50" s="101"/>
      <c r="GL50" s="101"/>
      <c r="GM50" s="101"/>
      <c r="GN50" s="101"/>
      <c r="GO50" s="101"/>
      <c r="GP50" s="101"/>
      <c r="GQ50" s="101"/>
      <c r="GR50" s="101"/>
      <c r="GS50" s="101"/>
      <c r="GT50" s="101"/>
      <c r="GU50" s="101"/>
      <c r="GV50" s="101"/>
      <c r="GW50" s="101"/>
      <c r="GX50" s="101"/>
      <c r="GY50" s="101"/>
      <c r="GZ50" s="101"/>
      <c r="HA50" s="101"/>
      <c r="HB50" s="101"/>
      <c r="HC50" s="101"/>
      <c r="HD50" s="101"/>
      <c r="HE50" s="101"/>
      <c r="HF50" s="101"/>
      <c r="HG50" s="101"/>
      <c r="HH50" s="101"/>
      <c r="HI50" s="101"/>
      <c r="HJ50" s="101"/>
      <c r="HK50" s="101"/>
      <c r="HL50" s="101"/>
      <c r="HM50" s="101"/>
      <c r="HN50" s="101"/>
      <c r="HO50" s="101"/>
      <c r="HP50" s="101"/>
      <c r="HQ50" s="101"/>
      <c r="HR50" s="101"/>
      <c r="HS50" s="101"/>
      <c r="HT50" s="101"/>
      <c r="HU50" s="101"/>
      <c r="HV50" s="101"/>
      <c r="HW50" s="101"/>
      <c r="HX50" s="101"/>
      <c r="HY50" s="101"/>
      <c r="HZ50" s="101"/>
      <c r="IA50" s="101"/>
      <c r="IB50" s="101"/>
      <c r="IC50" s="101"/>
      <c r="ID50" s="101"/>
      <c r="IE50" s="101"/>
      <c r="IF50" s="101"/>
      <c r="IG50" s="101"/>
      <c r="IH50" s="101"/>
      <c r="II50" s="101"/>
      <c r="IJ50" s="101"/>
      <c r="IK50" s="101"/>
      <c r="IL50" s="101"/>
      <c r="IM50" s="101"/>
      <c r="IN50" s="101"/>
      <c r="IO50" s="101"/>
      <c r="IP50" s="101"/>
      <c r="IQ50" s="101"/>
      <c r="IR50" s="101"/>
      <c r="IS50" s="101"/>
      <c r="IT50" s="101"/>
      <c r="IU50" s="101"/>
    </row>
    <row r="51" spans="1:255" s="102" customFormat="1" ht="12" customHeight="1">
      <c r="A51" s="96"/>
      <c r="B51" s="97" t="s">
        <v>93</v>
      </c>
      <c r="C51" s="98" t="s">
        <v>91</v>
      </c>
      <c r="D51" s="98">
        <v>1</v>
      </c>
      <c r="E51" s="98" t="s">
        <v>94</v>
      </c>
      <c r="F51" s="99">
        <v>125000</v>
      </c>
      <c r="G51" s="100">
        <f t="shared" si="3"/>
        <v>125000</v>
      </c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1"/>
      <c r="DD51" s="101"/>
      <c r="DE51" s="101"/>
      <c r="DF51" s="101"/>
      <c r="DG51" s="101"/>
      <c r="DH51" s="101"/>
      <c r="DI51" s="101"/>
      <c r="DJ51" s="101"/>
      <c r="DK51" s="101"/>
      <c r="DL51" s="101"/>
      <c r="DM51" s="101"/>
      <c r="DN51" s="101"/>
      <c r="DO51" s="101"/>
      <c r="DP51" s="101"/>
      <c r="DQ51" s="101"/>
      <c r="DR51" s="101"/>
      <c r="DS51" s="101"/>
      <c r="DT51" s="101"/>
      <c r="DU51" s="101"/>
      <c r="DV51" s="101"/>
      <c r="DW51" s="101"/>
      <c r="DX51" s="101"/>
      <c r="DY51" s="101"/>
      <c r="DZ51" s="101"/>
      <c r="EA51" s="101"/>
      <c r="EB51" s="101"/>
      <c r="EC51" s="101"/>
      <c r="ED51" s="101"/>
      <c r="EE51" s="101"/>
      <c r="EF51" s="101"/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  <c r="EQ51" s="101"/>
      <c r="ER51" s="101"/>
      <c r="ES51" s="101"/>
      <c r="ET51" s="101"/>
      <c r="EU51" s="101"/>
      <c r="EV51" s="101"/>
      <c r="EW51" s="101"/>
      <c r="EX51" s="101"/>
      <c r="EY51" s="101"/>
      <c r="EZ51" s="101"/>
      <c r="FA51" s="101"/>
      <c r="FB51" s="101"/>
      <c r="FC51" s="101"/>
      <c r="FD51" s="101"/>
      <c r="FE51" s="101"/>
      <c r="FF51" s="101"/>
      <c r="FG51" s="101"/>
      <c r="FH51" s="101"/>
      <c r="FI51" s="101"/>
      <c r="FJ51" s="101"/>
      <c r="FK51" s="101"/>
      <c r="FL51" s="101"/>
      <c r="FM51" s="101"/>
      <c r="FN51" s="101"/>
      <c r="FO51" s="101"/>
      <c r="FP51" s="101"/>
      <c r="FQ51" s="101"/>
      <c r="FR51" s="101"/>
      <c r="FS51" s="101"/>
      <c r="FT51" s="101"/>
      <c r="FU51" s="101"/>
      <c r="FV51" s="101"/>
      <c r="FW51" s="101"/>
      <c r="FX51" s="101"/>
      <c r="FY51" s="101"/>
      <c r="FZ51" s="101"/>
      <c r="GA51" s="101"/>
      <c r="GB51" s="101"/>
      <c r="GC51" s="101"/>
      <c r="GD51" s="101"/>
      <c r="GE51" s="101"/>
      <c r="GF51" s="101"/>
      <c r="GG51" s="101"/>
      <c r="GH51" s="101"/>
      <c r="GI51" s="101"/>
      <c r="GJ51" s="101"/>
      <c r="GK51" s="101"/>
      <c r="GL51" s="101"/>
      <c r="GM51" s="101"/>
      <c r="GN51" s="101"/>
      <c r="GO51" s="101"/>
      <c r="GP51" s="101"/>
      <c r="GQ51" s="101"/>
      <c r="GR51" s="101"/>
      <c r="GS51" s="101"/>
      <c r="GT51" s="101"/>
      <c r="GU51" s="101"/>
      <c r="GV51" s="101"/>
      <c r="GW51" s="101"/>
      <c r="GX51" s="101"/>
      <c r="GY51" s="101"/>
      <c r="GZ51" s="101"/>
      <c r="HA51" s="101"/>
      <c r="HB51" s="101"/>
      <c r="HC51" s="101"/>
      <c r="HD51" s="101"/>
      <c r="HE51" s="101"/>
      <c r="HF51" s="101"/>
      <c r="HG51" s="101"/>
      <c r="HH51" s="101"/>
      <c r="HI51" s="101"/>
      <c r="HJ51" s="101"/>
      <c r="HK51" s="101"/>
      <c r="HL51" s="101"/>
      <c r="HM51" s="101"/>
      <c r="HN51" s="101"/>
      <c r="HO51" s="101"/>
      <c r="HP51" s="101"/>
      <c r="HQ51" s="101"/>
      <c r="HR51" s="101"/>
      <c r="HS51" s="101"/>
      <c r="HT51" s="101"/>
      <c r="HU51" s="101"/>
      <c r="HV51" s="101"/>
      <c r="HW51" s="101"/>
      <c r="HX51" s="101"/>
      <c r="HY51" s="101"/>
      <c r="HZ51" s="101"/>
      <c r="IA51" s="101"/>
      <c r="IB51" s="101"/>
      <c r="IC51" s="101"/>
      <c r="ID51" s="101"/>
      <c r="IE51" s="101"/>
      <c r="IF51" s="101"/>
      <c r="IG51" s="101"/>
      <c r="IH51" s="101"/>
      <c r="II51" s="101"/>
      <c r="IJ51" s="101"/>
      <c r="IK51" s="101"/>
      <c r="IL51" s="101"/>
      <c r="IM51" s="101"/>
      <c r="IN51" s="101"/>
      <c r="IO51" s="101"/>
      <c r="IP51" s="101"/>
      <c r="IQ51" s="101"/>
      <c r="IR51" s="101"/>
      <c r="IS51" s="101"/>
      <c r="IT51" s="101"/>
      <c r="IU51" s="101"/>
    </row>
    <row r="52" spans="1:255" s="102" customFormat="1" ht="12" customHeight="1">
      <c r="A52" s="96"/>
      <c r="B52" s="97" t="s">
        <v>95</v>
      </c>
      <c r="C52" s="98" t="s">
        <v>91</v>
      </c>
      <c r="D52" s="98">
        <v>2</v>
      </c>
      <c r="E52" s="98" t="s">
        <v>96</v>
      </c>
      <c r="F52" s="99">
        <v>18160</v>
      </c>
      <c r="G52" s="100">
        <f t="shared" si="3"/>
        <v>36320</v>
      </c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1"/>
      <c r="DD52" s="101"/>
      <c r="DE52" s="101"/>
      <c r="DF52" s="101"/>
      <c r="DG52" s="101"/>
      <c r="DH52" s="101"/>
      <c r="DI52" s="101"/>
      <c r="DJ52" s="101"/>
      <c r="DK52" s="101"/>
      <c r="DL52" s="101"/>
      <c r="DM52" s="101"/>
      <c r="DN52" s="101"/>
      <c r="DO52" s="101"/>
      <c r="DP52" s="101"/>
      <c r="DQ52" s="101"/>
      <c r="DR52" s="101"/>
      <c r="DS52" s="101"/>
      <c r="DT52" s="101"/>
      <c r="DU52" s="101"/>
      <c r="DV52" s="101"/>
      <c r="DW52" s="101"/>
      <c r="DX52" s="101"/>
      <c r="DY52" s="101"/>
      <c r="DZ52" s="101"/>
      <c r="EA52" s="101"/>
      <c r="EB52" s="101"/>
      <c r="EC52" s="101"/>
      <c r="ED52" s="101"/>
      <c r="EE52" s="101"/>
      <c r="EF52" s="101"/>
      <c r="EG52" s="101"/>
      <c r="EH52" s="101"/>
      <c r="EI52" s="101"/>
      <c r="EJ52" s="101"/>
      <c r="EK52" s="101"/>
      <c r="EL52" s="101"/>
      <c r="EM52" s="101"/>
      <c r="EN52" s="101"/>
      <c r="EO52" s="101"/>
      <c r="EP52" s="101"/>
      <c r="EQ52" s="101"/>
      <c r="ER52" s="101"/>
      <c r="ES52" s="101"/>
      <c r="ET52" s="101"/>
      <c r="EU52" s="101"/>
      <c r="EV52" s="101"/>
      <c r="EW52" s="101"/>
      <c r="EX52" s="101"/>
      <c r="EY52" s="101"/>
      <c r="EZ52" s="101"/>
      <c r="FA52" s="101"/>
      <c r="FB52" s="101"/>
      <c r="FC52" s="101"/>
      <c r="FD52" s="101"/>
      <c r="FE52" s="101"/>
      <c r="FF52" s="101"/>
      <c r="FG52" s="101"/>
      <c r="FH52" s="101"/>
      <c r="FI52" s="101"/>
      <c r="FJ52" s="101"/>
      <c r="FK52" s="101"/>
      <c r="FL52" s="101"/>
      <c r="FM52" s="101"/>
      <c r="FN52" s="101"/>
      <c r="FO52" s="101"/>
      <c r="FP52" s="101"/>
      <c r="FQ52" s="101"/>
      <c r="FR52" s="101"/>
      <c r="FS52" s="101"/>
      <c r="FT52" s="101"/>
      <c r="FU52" s="101"/>
      <c r="FV52" s="101"/>
      <c r="FW52" s="101"/>
      <c r="FX52" s="101"/>
      <c r="FY52" s="101"/>
      <c r="FZ52" s="101"/>
      <c r="GA52" s="101"/>
      <c r="GB52" s="101"/>
      <c r="GC52" s="101"/>
      <c r="GD52" s="101"/>
      <c r="GE52" s="101"/>
      <c r="GF52" s="101"/>
      <c r="GG52" s="101"/>
      <c r="GH52" s="101"/>
      <c r="GI52" s="101"/>
      <c r="GJ52" s="101"/>
      <c r="GK52" s="101"/>
      <c r="GL52" s="101"/>
      <c r="GM52" s="101"/>
      <c r="GN52" s="101"/>
      <c r="GO52" s="101"/>
      <c r="GP52" s="101"/>
      <c r="GQ52" s="101"/>
      <c r="GR52" s="101"/>
      <c r="GS52" s="101"/>
      <c r="GT52" s="101"/>
      <c r="GU52" s="101"/>
      <c r="GV52" s="101"/>
      <c r="GW52" s="101"/>
      <c r="GX52" s="101"/>
      <c r="GY52" s="101"/>
      <c r="GZ52" s="101"/>
      <c r="HA52" s="101"/>
      <c r="HB52" s="101"/>
      <c r="HC52" s="101"/>
      <c r="HD52" s="101"/>
      <c r="HE52" s="101"/>
      <c r="HF52" s="101"/>
      <c r="HG52" s="101"/>
      <c r="HH52" s="101"/>
      <c r="HI52" s="101"/>
      <c r="HJ52" s="101"/>
      <c r="HK52" s="101"/>
      <c r="HL52" s="101"/>
      <c r="HM52" s="101"/>
      <c r="HN52" s="101"/>
      <c r="HO52" s="101"/>
      <c r="HP52" s="101"/>
      <c r="HQ52" s="101"/>
      <c r="HR52" s="101"/>
      <c r="HS52" s="101"/>
      <c r="HT52" s="101"/>
      <c r="HU52" s="101"/>
      <c r="HV52" s="101"/>
      <c r="HW52" s="101"/>
      <c r="HX52" s="101"/>
      <c r="HY52" s="101"/>
      <c r="HZ52" s="101"/>
      <c r="IA52" s="101"/>
      <c r="IB52" s="101"/>
      <c r="IC52" s="101"/>
      <c r="ID52" s="101"/>
      <c r="IE52" s="101"/>
      <c r="IF52" s="101"/>
      <c r="IG52" s="101"/>
      <c r="IH52" s="101"/>
      <c r="II52" s="101"/>
      <c r="IJ52" s="101"/>
      <c r="IK52" s="101"/>
      <c r="IL52" s="101"/>
      <c r="IM52" s="101"/>
      <c r="IN52" s="101"/>
      <c r="IO52" s="101"/>
      <c r="IP52" s="101"/>
      <c r="IQ52" s="101"/>
      <c r="IR52" s="101"/>
      <c r="IS52" s="101"/>
      <c r="IT52" s="101"/>
      <c r="IU52" s="101"/>
    </row>
    <row r="53" spans="1:255" s="102" customFormat="1" ht="12" customHeight="1">
      <c r="A53" s="96"/>
      <c r="B53" s="97" t="s">
        <v>97</v>
      </c>
      <c r="C53" s="98" t="s">
        <v>91</v>
      </c>
      <c r="D53" s="98">
        <v>2</v>
      </c>
      <c r="E53" s="98" t="s">
        <v>96</v>
      </c>
      <c r="F53" s="99">
        <v>23660</v>
      </c>
      <c r="G53" s="100">
        <f t="shared" si="3"/>
        <v>47320</v>
      </c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1"/>
      <c r="DD53" s="101"/>
      <c r="DE53" s="101"/>
      <c r="DF53" s="101"/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/>
      <c r="DT53" s="101"/>
      <c r="DU53" s="101"/>
      <c r="DV53" s="101"/>
      <c r="DW53" s="101"/>
      <c r="DX53" s="101"/>
      <c r="DY53" s="101"/>
      <c r="DZ53" s="101"/>
      <c r="EA53" s="101"/>
      <c r="EB53" s="101"/>
      <c r="EC53" s="101"/>
      <c r="ED53" s="101"/>
      <c r="EE53" s="101"/>
      <c r="EF53" s="101"/>
      <c r="EG53" s="101"/>
      <c r="EH53" s="101"/>
      <c r="EI53" s="101"/>
      <c r="EJ53" s="101"/>
      <c r="EK53" s="101"/>
      <c r="EL53" s="101"/>
      <c r="EM53" s="101"/>
      <c r="EN53" s="101"/>
      <c r="EO53" s="101"/>
      <c r="EP53" s="101"/>
      <c r="EQ53" s="101"/>
      <c r="ER53" s="101"/>
      <c r="ES53" s="101"/>
      <c r="ET53" s="101"/>
      <c r="EU53" s="101"/>
      <c r="EV53" s="101"/>
      <c r="EW53" s="101"/>
      <c r="EX53" s="101"/>
      <c r="EY53" s="101"/>
      <c r="EZ53" s="101"/>
      <c r="FA53" s="101"/>
      <c r="FB53" s="101"/>
      <c r="FC53" s="101"/>
      <c r="FD53" s="101"/>
      <c r="FE53" s="101"/>
      <c r="FF53" s="101"/>
      <c r="FG53" s="101"/>
      <c r="FH53" s="101"/>
      <c r="FI53" s="101"/>
      <c r="FJ53" s="101"/>
      <c r="FK53" s="101"/>
      <c r="FL53" s="101"/>
      <c r="FM53" s="101"/>
      <c r="FN53" s="101"/>
      <c r="FO53" s="101"/>
      <c r="FP53" s="101"/>
      <c r="FQ53" s="101"/>
      <c r="FR53" s="101"/>
      <c r="FS53" s="101"/>
      <c r="FT53" s="101"/>
      <c r="FU53" s="101"/>
      <c r="FV53" s="101"/>
      <c r="FW53" s="101"/>
      <c r="FX53" s="101"/>
      <c r="FY53" s="101"/>
      <c r="FZ53" s="101"/>
      <c r="GA53" s="101"/>
      <c r="GB53" s="101"/>
      <c r="GC53" s="101"/>
      <c r="GD53" s="101"/>
      <c r="GE53" s="101"/>
      <c r="GF53" s="101"/>
      <c r="GG53" s="101"/>
      <c r="GH53" s="101"/>
      <c r="GI53" s="101"/>
      <c r="GJ53" s="101"/>
      <c r="GK53" s="101"/>
      <c r="GL53" s="101"/>
      <c r="GM53" s="101"/>
      <c r="GN53" s="101"/>
      <c r="GO53" s="101"/>
      <c r="GP53" s="101"/>
      <c r="GQ53" s="101"/>
      <c r="GR53" s="101"/>
      <c r="GS53" s="101"/>
      <c r="GT53" s="101"/>
      <c r="GU53" s="101"/>
      <c r="GV53" s="101"/>
      <c r="GW53" s="101"/>
      <c r="GX53" s="101"/>
      <c r="GY53" s="101"/>
      <c r="GZ53" s="101"/>
      <c r="HA53" s="101"/>
      <c r="HB53" s="101"/>
      <c r="HC53" s="101"/>
      <c r="HD53" s="101"/>
      <c r="HE53" s="101"/>
      <c r="HF53" s="101"/>
      <c r="HG53" s="101"/>
      <c r="HH53" s="101"/>
      <c r="HI53" s="101"/>
      <c r="HJ53" s="101"/>
      <c r="HK53" s="101"/>
      <c r="HL53" s="101"/>
      <c r="HM53" s="101"/>
      <c r="HN53" s="101"/>
      <c r="HO53" s="101"/>
      <c r="HP53" s="101"/>
      <c r="HQ53" s="101"/>
      <c r="HR53" s="101"/>
      <c r="HS53" s="101"/>
      <c r="HT53" s="101"/>
      <c r="HU53" s="101"/>
      <c r="HV53" s="101"/>
      <c r="HW53" s="101"/>
      <c r="HX53" s="101"/>
      <c r="HY53" s="101"/>
      <c r="HZ53" s="101"/>
      <c r="IA53" s="101"/>
      <c r="IB53" s="101"/>
      <c r="IC53" s="101"/>
      <c r="ID53" s="101"/>
      <c r="IE53" s="101"/>
      <c r="IF53" s="101"/>
      <c r="IG53" s="101"/>
      <c r="IH53" s="101"/>
      <c r="II53" s="101"/>
      <c r="IJ53" s="101"/>
      <c r="IK53" s="101"/>
      <c r="IL53" s="101"/>
      <c r="IM53" s="101"/>
      <c r="IN53" s="101"/>
      <c r="IO53" s="101"/>
      <c r="IP53" s="101"/>
      <c r="IQ53" s="101"/>
      <c r="IR53" s="101"/>
      <c r="IS53" s="101"/>
      <c r="IT53" s="101"/>
      <c r="IU53" s="101"/>
    </row>
    <row r="54" spans="1:255" ht="11.25" customHeight="1">
      <c r="B54" s="16" t="s">
        <v>26</v>
      </c>
      <c r="C54" s="17"/>
      <c r="D54" s="17"/>
      <c r="E54" s="17"/>
      <c r="F54" s="18"/>
      <c r="G54" s="19">
        <f>SUM(G44:G53)</f>
        <v>888635</v>
      </c>
    </row>
    <row r="55" spans="1:255" ht="11.25" customHeight="1">
      <c r="B55" s="106"/>
      <c r="C55" s="14"/>
      <c r="D55" s="14"/>
      <c r="E55" s="20"/>
      <c r="F55" s="15"/>
      <c r="G55" s="15"/>
    </row>
    <row r="56" spans="1:255" ht="12" customHeight="1">
      <c r="A56" s="5"/>
      <c r="B56" s="82" t="s">
        <v>27</v>
      </c>
      <c r="C56" s="83"/>
      <c r="D56" s="84"/>
      <c r="E56" s="84"/>
      <c r="F56" s="85"/>
      <c r="G56" s="86"/>
    </row>
    <row r="57" spans="1:255" ht="24" customHeight="1">
      <c r="A57" s="5"/>
      <c r="B57" s="87" t="s">
        <v>28</v>
      </c>
      <c r="C57" s="88" t="s">
        <v>24</v>
      </c>
      <c r="D57" s="88" t="s">
        <v>25</v>
      </c>
      <c r="E57" s="87" t="s">
        <v>13</v>
      </c>
      <c r="F57" s="88" t="s">
        <v>14</v>
      </c>
      <c r="G57" s="87" t="s">
        <v>15</v>
      </c>
    </row>
    <row r="58" spans="1:255" s="102" customFormat="1" ht="12" customHeight="1">
      <c r="A58" s="96"/>
      <c r="B58" s="97"/>
      <c r="C58" s="98"/>
      <c r="D58" s="98"/>
      <c r="E58" s="98"/>
      <c r="F58" s="99"/>
      <c r="G58" s="100">
        <f t="shared" ref="G58" si="4">+F58*D58</f>
        <v>0</v>
      </c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  <c r="DY58" s="101"/>
      <c r="DZ58" s="101"/>
      <c r="EA58" s="101"/>
      <c r="EB58" s="101"/>
      <c r="EC58" s="101"/>
      <c r="ED58" s="101"/>
      <c r="EE58" s="101"/>
      <c r="EF58" s="101"/>
      <c r="EG58" s="101"/>
      <c r="EH58" s="101"/>
      <c r="EI58" s="101"/>
      <c r="EJ58" s="101"/>
      <c r="EK58" s="101"/>
      <c r="EL58" s="101"/>
      <c r="EM58" s="101"/>
      <c r="EN58" s="101"/>
      <c r="EO58" s="101"/>
      <c r="EP58" s="101"/>
      <c r="EQ58" s="101"/>
      <c r="ER58" s="101"/>
      <c r="ES58" s="101"/>
      <c r="ET58" s="101"/>
      <c r="EU58" s="101"/>
      <c r="EV58" s="101"/>
      <c r="EW58" s="101"/>
      <c r="EX58" s="101"/>
      <c r="EY58" s="101"/>
      <c r="EZ58" s="101"/>
      <c r="FA58" s="101"/>
      <c r="FB58" s="101"/>
      <c r="FC58" s="101"/>
      <c r="FD58" s="101"/>
      <c r="FE58" s="101"/>
      <c r="FF58" s="101"/>
      <c r="FG58" s="101"/>
      <c r="FH58" s="101"/>
      <c r="FI58" s="101"/>
      <c r="FJ58" s="101"/>
      <c r="FK58" s="101"/>
      <c r="FL58" s="101"/>
      <c r="FM58" s="101"/>
      <c r="FN58" s="101"/>
      <c r="FO58" s="101"/>
      <c r="FP58" s="101"/>
      <c r="FQ58" s="101"/>
      <c r="FR58" s="101"/>
      <c r="FS58" s="101"/>
      <c r="FT58" s="101"/>
      <c r="FU58" s="101"/>
      <c r="FV58" s="101"/>
      <c r="FW58" s="101"/>
      <c r="FX58" s="101"/>
      <c r="FY58" s="101"/>
      <c r="FZ58" s="101"/>
      <c r="GA58" s="101"/>
      <c r="GB58" s="101"/>
      <c r="GC58" s="101"/>
      <c r="GD58" s="101"/>
      <c r="GE58" s="101"/>
      <c r="GF58" s="101"/>
      <c r="GG58" s="101"/>
      <c r="GH58" s="101"/>
      <c r="GI58" s="101"/>
      <c r="GJ58" s="101"/>
      <c r="GK58" s="101"/>
      <c r="GL58" s="101"/>
      <c r="GM58" s="101"/>
      <c r="GN58" s="101"/>
      <c r="GO58" s="101"/>
      <c r="GP58" s="101"/>
      <c r="GQ58" s="101"/>
      <c r="GR58" s="101"/>
      <c r="GS58" s="101"/>
      <c r="GT58" s="101"/>
      <c r="GU58" s="101"/>
      <c r="GV58" s="101"/>
      <c r="GW58" s="101"/>
      <c r="GX58" s="101"/>
      <c r="GY58" s="101"/>
      <c r="GZ58" s="101"/>
      <c r="HA58" s="101"/>
      <c r="HB58" s="101"/>
      <c r="HC58" s="101"/>
      <c r="HD58" s="101"/>
      <c r="HE58" s="101"/>
      <c r="HF58" s="101"/>
      <c r="HG58" s="101"/>
      <c r="HH58" s="101"/>
      <c r="HI58" s="101"/>
      <c r="HJ58" s="101"/>
      <c r="HK58" s="101"/>
      <c r="HL58" s="101"/>
      <c r="HM58" s="101"/>
      <c r="HN58" s="101"/>
      <c r="HO58" s="101"/>
      <c r="HP58" s="101"/>
      <c r="HQ58" s="101"/>
      <c r="HR58" s="101"/>
      <c r="HS58" s="101"/>
      <c r="HT58" s="101"/>
      <c r="HU58" s="101"/>
      <c r="HV58" s="101"/>
      <c r="HW58" s="101"/>
      <c r="HX58" s="101"/>
      <c r="HY58" s="101"/>
      <c r="HZ58" s="101"/>
      <c r="IA58" s="101"/>
      <c r="IB58" s="101"/>
      <c r="IC58" s="101"/>
      <c r="ID58" s="101"/>
      <c r="IE58" s="101"/>
      <c r="IF58" s="101"/>
      <c r="IG58" s="101"/>
      <c r="IH58" s="101"/>
      <c r="II58" s="101"/>
      <c r="IJ58" s="101"/>
      <c r="IK58" s="101"/>
      <c r="IL58" s="101"/>
      <c r="IM58" s="101"/>
      <c r="IN58" s="101"/>
      <c r="IO58" s="101"/>
      <c r="IP58" s="101"/>
      <c r="IQ58" s="101"/>
      <c r="IR58" s="101"/>
      <c r="IS58" s="101"/>
      <c r="IT58" s="101"/>
      <c r="IU58" s="101"/>
    </row>
    <row r="59" spans="1:255" ht="11.25" customHeight="1">
      <c r="B59" s="16" t="s">
        <v>29</v>
      </c>
      <c r="C59" s="17"/>
      <c r="D59" s="17"/>
      <c r="E59" s="17"/>
      <c r="F59" s="18"/>
      <c r="G59" s="19">
        <f>SUM(G58:G58)</f>
        <v>0</v>
      </c>
    </row>
    <row r="60" spans="1:255" ht="11.25" customHeight="1">
      <c r="B60" s="36"/>
      <c r="C60" s="36"/>
      <c r="D60" s="36"/>
      <c r="E60" s="36"/>
      <c r="F60" s="37"/>
      <c r="G60" s="37"/>
    </row>
    <row r="61" spans="1:255" ht="11.25" customHeight="1">
      <c r="B61" s="38" t="s">
        <v>30</v>
      </c>
      <c r="C61" s="39"/>
      <c r="D61" s="39"/>
      <c r="E61" s="39"/>
      <c r="F61" s="39"/>
      <c r="G61" s="40">
        <f>G24+G29+G40+G54+G59</f>
        <v>2193410</v>
      </c>
    </row>
    <row r="62" spans="1:255" ht="11.25" customHeight="1">
      <c r="B62" s="41" t="s">
        <v>31</v>
      </c>
      <c r="C62" s="22"/>
      <c r="D62" s="22"/>
      <c r="E62" s="22"/>
      <c r="F62" s="22"/>
      <c r="G62" s="42">
        <f>G61*0.05</f>
        <v>109670.5</v>
      </c>
    </row>
    <row r="63" spans="1:255" ht="11.25" customHeight="1">
      <c r="B63" s="43" t="s">
        <v>32</v>
      </c>
      <c r="C63" s="21"/>
      <c r="D63" s="21"/>
      <c r="E63" s="21"/>
      <c r="F63" s="21"/>
      <c r="G63" s="44">
        <f>G62+G61</f>
        <v>2303080.5</v>
      </c>
    </row>
    <row r="64" spans="1:255" ht="11.25" customHeight="1">
      <c r="B64" s="41" t="s">
        <v>33</v>
      </c>
      <c r="C64" s="22"/>
      <c r="D64" s="22"/>
      <c r="E64" s="22"/>
      <c r="F64" s="22"/>
      <c r="G64" s="42">
        <f>G12</f>
        <v>2475000</v>
      </c>
    </row>
    <row r="65" spans="1:255" ht="11.25" customHeight="1">
      <c r="B65" s="45" t="s">
        <v>34</v>
      </c>
      <c r="C65" s="46"/>
      <c r="D65" s="46"/>
      <c r="E65" s="46"/>
      <c r="F65" s="46"/>
      <c r="G65" s="47">
        <f>G64-G63</f>
        <v>171919.5</v>
      </c>
    </row>
    <row r="66" spans="1:255" ht="11.25" customHeight="1">
      <c r="B66" s="34" t="s">
        <v>35</v>
      </c>
      <c r="C66" s="35"/>
      <c r="D66" s="35"/>
      <c r="E66" s="35"/>
      <c r="F66" s="35"/>
      <c r="G66" s="30"/>
    </row>
    <row r="67" spans="1:255" ht="11.25" customHeight="1" thickBot="1">
      <c r="B67" s="48"/>
      <c r="C67" s="35"/>
      <c r="D67" s="35"/>
      <c r="E67" s="35"/>
      <c r="F67" s="35"/>
      <c r="G67" s="30"/>
    </row>
    <row r="68" spans="1:255" s="116" customFormat="1" ht="12" customHeight="1">
      <c r="A68" s="112"/>
      <c r="B68" s="113" t="s">
        <v>105</v>
      </c>
      <c r="C68" s="114"/>
      <c r="D68" s="114"/>
      <c r="E68" s="114"/>
      <c r="F68" s="114"/>
      <c r="G68" s="115"/>
    </row>
    <row r="69" spans="1:255" s="116" customFormat="1" ht="12" customHeight="1">
      <c r="A69" s="112"/>
      <c r="B69" s="117" t="s">
        <v>98</v>
      </c>
      <c r="C69" s="118"/>
      <c r="D69" s="118"/>
      <c r="E69" s="118"/>
      <c r="F69" s="118"/>
      <c r="G69" s="119"/>
    </row>
    <row r="70" spans="1:255" s="116" customFormat="1" ht="12" customHeight="1">
      <c r="A70" s="112"/>
      <c r="B70" s="117" t="s">
        <v>99</v>
      </c>
      <c r="C70" s="118"/>
      <c r="D70" s="118"/>
      <c r="E70" s="118"/>
      <c r="F70" s="118"/>
      <c r="G70" s="119"/>
    </row>
    <row r="71" spans="1:255" s="116" customFormat="1" ht="12" customHeight="1">
      <c r="B71" s="117" t="s">
        <v>100</v>
      </c>
      <c r="C71" s="118"/>
      <c r="D71" s="118"/>
      <c r="E71" s="118"/>
      <c r="F71" s="118"/>
      <c r="G71" s="119"/>
    </row>
    <row r="72" spans="1:255" s="116" customFormat="1" ht="12" customHeight="1">
      <c r="B72" s="120" t="s">
        <v>101</v>
      </c>
      <c r="C72" s="118"/>
      <c r="D72" s="118"/>
      <c r="E72" s="118"/>
      <c r="F72" s="118"/>
      <c r="G72" s="119"/>
    </row>
    <row r="73" spans="1:255" s="116" customFormat="1" ht="12" customHeight="1">
      <c r="B73" s="120" t="s">
        <v>102</v>
      </c>
      <c r="C73" s="118"/>
      <c r="D73" s="118"/>
      <c r="E73" s="118"/>
      <c r="F73" s="118"/>
      <c r="G73" s="119"/>
    </row>
    <row r="74" spans="1:255" s="116" customFormat="1" ht="12" customHeight="1">
      <c r="B74" s="117" t="s">
        <v>103</v>
      </c>
      <c r="C74" s="118"/>
      <c r="D74" s="118"/>
      <c r="E74" s="118"/>
      <c r="F74" s="118"/>
      <c r="G74" s="119"/>
    </row>
    <row r="75" spans="1:255" s="116" customFormat="1" ht="12" customHeight="1" thickBot="1">
      <c r="B75" s="121" t="s">
        <v>104</v>
      </c>
      <c r="C75" s="122"/>
      <c r="D75" s="122"/>
      <c r="E75" s="122"/>
      <c r="F75" s="122"/>
      <c r="G75" s="123"/>
    </row>
    <row r="76" spans="1:255" s="95" customFormat="1" ht="9">
      <c r="A76" s="93"/>
      <c r="B76" s="58"/>
      <c r="C76" s="32"/>
      <c r="D76" s="32"/>
      <c r="E76" s="32"/>
      <c r="F76" s="32"/>
      <c r="G76" s="94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  <c r="EJ76" s="93"/>
      <c r="EK76" s="93"/>
      <c r="EL76" s="93"/>
      <c r="EM76" s="93"/>
      <c r="EN76" s="93"/>
      <c r="EO76" s="93"/>
      <c r="EP76" s="93"/>
      <c r="EQ76" s="93"/>
      <c r="ER76" s="93"/>
      <c r="ES76" s="93"/>
      <c r="ET76" s="93"/>
      <c r="EU76" s="93"/>
      <c r="EV76" s="93"/>
      <c r="EW76" s="93"/>
      <c r="EX76" s="93"/>
      <c r="EY76" s="93"/>
      <c r="EZ76" s="93"/>
      <c r="FA76" s="93"/>
      <c r="FB76" s="93"/>
      <c r="FC76" s="93"/>
      <c r="FD76" s="93"/>
      <c r="FE76" s="93"/>
      <c r="FF76" s="93"/>
      <c r="FG76" s="93"/>
      <c r="FH76" s="93"/>
      <c r="FI76" s="93"/>
      <c r="FJ76" s="93"/>
      <c r="FK76" s="93"/>
      <c r="FL76" s="93"/>
      <c r="FM76" s="93"/>
      <c r="FN76" s="93"/>
      <c r="FO76" s="93"/>
      <c r="FP76" s="93"/>
      <c r="FQ76" s="93"/>
      <c r="FR76" s="93"/>
      <c r="FS76" s="93"/>
      <c r="FT76" s="93"/>
      <c r="FU76" s="93"/>
      <c r="FV76" s="93"/>
      <c r="FW76" s="93"/>
      <c r="FX76" s="93"/>
      <c r="FY76" s="93"/>
      <c r="FZ76" s="93"/>
      <c r="GA76" s="93"/>
      <c r="GB76" s="93"/>
      <c r="GC76" s="93"/>
      <c r="GD76" s="93"/>
      <c r="GE76" s="93"/>
      <c r="GF76" s="93"/>
      <c r="GG76" s="93"/>
      <c r="GH76" s="93"/>
      <c r="GI76" s="93"/>
      <c r="GJ76" s="93"/>
      <c r="GK76" s="93"/>
      <c r="GL76" s="93"/>
      <c r="GM76" s="93"/>
      <c r="GN76" s="93"/>
      <c r="GO76" s="93"/>
      <c r="GP76" s="93"/>
      <c r="GQ76" s="93"/>
      <c r="GR76" s="93"/>
      <c r="GS76" s="93"/>
      <c r="GT76" s="93"/>
      <c r="GU76" s="93"/>
      <c r="GV76" s="93"/>
      <c r="GW76" s="93"/>
      <c r="GX76" s="93"/>
      <c r="GY76" s="93"/>
      <c r="GZ76" s="93"/>
      <c r="HA76" s="93"/>
      <c r="HB76" s="93"/>
      <c r="HC76" s="93"/>
      <c r="HD76" s="93"/>
      <c r="HE76" s="93"/>
      <c r="HF76" s="93"/>
      <c r="HG76" s="93"/>
      <c r="HH76" s="93"/>
      <c r="HI76" s="93"/>
      <c r="HJ76" s="93"/>
      <c r="HK76" s="93"/>
      <c r="HL76" s="93"/>
      <c r="HM76" s="93"/>
      <c r="HN76" s="93"/>
      <c r="HO76" s="93"/>
      <c r="HP76" s="93"/>
      <c r="HQ76" s="93"/>
      <c r="HR76" s="93"/>
      <c r="HS76" s="93"/>
      <c r="HT76" s="93"/>
      <c r="HU76" s="93"/>
      <c r="HV76" s="93"/>
      <c r="HW76" s="93"/>
      <c r="HX76" s="93"/>
      <c r="HY76" s="93"/>
      <c r="HZ76" s="93"/>
      <c r="IA76" s="93"/>
      <c r="IB76" s="93"/>
      <c r="IC76" s="93"/>
      <c r="ID76" s="93"/>
      <c r="IE76" s="93"/>
      <c r="IF76" s="93"/>
      <c r="IG76" s="93"/>
      <c r="IH76" s="93"/>
      <c r="II76" s="93"/>
      <c r="IJ76" s="93"/>
      <c r="IK76" s="93"/>
      <c r="IL76" s="93"/>
      <c r="IM76" s="93"/>
      <c r="IN76" s="93"/>
      <c r="IO76" s="93"/>
      <c r="IP76" s="93"/>
      <c r="IQ76" s="93"/>
      <c r="IR76" s="93"/>
      <c r="IS76" s="93"/>
      <c r="IT76" s="93"/>
      <c r="IU76" s="93"/>
    </row>
    <row r="77" spans="1:255" ht="11.25" customHeight="1" thickBot="1">
      <c r="B77" s="124" t="s">
        <v>36</v>
      </c>
      <c r="C77" s="125"/>
      <c r="D77" s="57"/>
      <c r="E77" s="23"/>
      <c r="F77" s="23"/>
      <c r="G77" s="30"/>
    </row>
    <row r="78" spans="1:255" ht="11.25" customHeight="1">
      <c r="B78" s="50" t="s">
        <v>28</v>
      </c>
      <c r="C78" s="24" t="s">
        <v>37</v>
      </c>
      <c r="D78" s="51" t="s">
        <v>38</v>
      </c>
      <c r="E78" s="23"/>
      <c r="F78" s="23"/>
      <c r="G78" s="30"/>
    </row>
    <row r="79" spans="1:255" ht="11.25" customHeight="1">
      <c r="B79" s="52" t="s">
        <v>39</v>
      </c>
      <c r="C79" s="25">
        <f>+G24</f>
        <v>375000</v>
      </c>
      <c r="D79" s="53">
        <f>(C79/C85)</f>
        <v>0.16282539841746738</v>
      </c>
      <c r="E79" s="23"/>
      <c r="F79" s="23"/>
      <c r="G79" s="30"/>
    </row>
    <row r="80" spans="1:255" ht="11.25" customHeight="1">
      <c r="B80" s="52" t="s">
        <v>40</v>
      </c>
      <c r="C80" s="26">
        <v>0</v>
      </c>
      <c r="D80" s="53">
        <v>0</v>
      </c>
      <c r="E80" s="23"/>
      <c r="F80" s="23"/>
      <c r="G80" s="30"/>
    </row>
    <row r="81" spans="2:7" ht="11.25" customHeight="1">
      <c r="B81" s="52" t="s">
        <v>41</v>
      </c>
      <c r="C81" s="25">
        <f>+G40</f>
        <v>929775</v>
      </c>
      <c r="D81" s="53">
        <f>(C81/C85)</f>
        <v>0.40370929283626866</v>
      </c>
      <c r="E81" s="23"/>
      <c r="F81" s="23"/>
      <c r="G81" s="30"/>
    </row>
    <row r="82" spans="2:7" ht="11.25" customHeight="1">
      <c r="B82" s="52" t="s">
        <v>23</v>
      </c>
      <c r="C82" s="25">
        <f>+G54</f>
        <v>888635</v>
      </c>
      <c r="D82" s="53">
        <f>(C82/C85)</f>
        <v>0.38584626112721637</v>
      </c>
      <c r="E82" s="23"/>
      <c r="F82" s="23"/>
      <c r="G82" s="30"/>
    </row>
    <row r="83" spans="2:7" ht="11.25" customHeight="1">
      <c r="B83" s="52" t="s">
        <v>42</v>
      </c>
      <c r="C83" s="27">
        <f>+G59</f>
        <v>0</v>
      </c>
      <c r="D83" s="53">
        <f>(C83/C85)</f>
        <v>0</v>
      </c>
      <c r="E83" s="29"/>
      <c r="F83" s="29"/>
      <c r="G83" s="30"/>
    </row>
    <row r="84" spans="2:7" ht="11.25" customHeight="1">
      <c r="B84" s="52" t="s">
        <v>43</v>
      </c>
      <c r="C84" s="27">
        <f>+G62</f>
        <v>109670.5</v>
      </c>
      <c r="D84" s="53">
        <f>(C84/C85)</f>
        <v>4.7619047619047616E-2</v>
      </c>
      <c r="E84" s="29"/>
      <c r="F84" s="29"/>
      <c r="G84" s="30"/>
    </row>
    <row r="85" spans="2:7" ht="11.25" customHeight="1" thickBot="1">
      <c r="B85" s="54" t="s">
        <v>44</v>
      </c>
      <c r="C85" s="55">
        <f>SUM(C79:C84)</f>
        <v>2303080.5</v>
      </c>
      <c r="D85" s="56">
        <f>SUM(D79:D84)</f>
        <v>1</v>
      </c>
      <c r="E85" s="29"/>
      <c r="F85" s="29"/>
      <c r="G85" s="30"/>
    </row>
    <row r="86" spans="2:7" ht="11.25" customHeight="1">
      <c r="B86" s="48"/>
      <c r="C86" s="35"/>
      <c r="D86" s="35"/>
      <c r="E86" s="35"/>
      <c r="F86" s="35"/>
      <c r="G86" s="30"/>
    </row>
    <row r="87" spans="2:7" ht="11.25" customHeight="1">
      <c r="B87" s="49"/>
      <c r="C87" s="35"/>
      <c r="D87" s="35"/>
      <c r="E87" s="35"/>
      <c r="F87" s="35"/>
      <c r="G87" s="30"/>
    </row>
    <row r="88" spans="2:7" ht="11.25" customHeight="1" thickBot="1">
      <c r="B88" s="61"/>
      <c r="C88" s="62" t="s">
        <v>56</v>
      </c>
      <c r="D88" s="63"/>
      <c r="E88" s="64"/>
      <c r="F88" s="28"/>
      <c r="G88" s="30"/>
    </row>
    <row r="89" spans="2:7" ht="11.25" customHeight="1">
      <c r="B89" s="65" t="s">
        <v>49</v>
      </c>
      <c r="C89" s="104">
        <v>400</v>
      </c>
      <c r="D89" s="104">
        <v>450</v>
      </c>
      <c r="E89" s="105">
        <v>500</v>
      </c>
      <c r="F89" s="60"/>
      <c r="G89" s="31"/>
    </row>
    <row r="90" spans="2:7" ht="11.25" customHeight="1" thickBot="1">
      <c r="B90" s="54" t="s">
        <v>51</v>
      </c>
      <c r="C90" s="71">
        <f>(G63/C89)</f>
        <v>5757.7012500000001</v>
      </c>
      <c r="D90" s="71">
        <f>(G63/D89)</f>
        <v>5117.9566666666669</v>
      </c>
      <c r="E90" s="72">
        <f>(G63/E89)</f>
        <v>4606.1610000000001</v>
      </c>
      <c r="F90" s="60"/>
      <c r="G90" s="31"/>
    </row>
    <row r="91" spans="2:7" ht="11.25" customHeight="1">
      <c r="B91" s="59" t="s">
        <v>45</v>
      </c>
      <c r="C91" s="32"/>
      <c r="D91" s="32"/>
      <c r="E91" s="32"/>
      <c r="F91" s="32"/>
      <c r="G91" s="32"/>
    </row>
  </sheetData>
  <mergeCells count="9">
    <mergeCell ref="B77:C77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 ESTABLECIMIENTO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2023-02-08T18:16:58Z</dcterms:modified>
</cp:coreProperties>
</file>