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Alfalfa Mantenció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52" i="1" l="1"/>
  <c r="G47" i="1"/>
  <c r="G46" i="1"/>
  <c r="G45" i="1"/>
  <c r="G44" i="1"/>
  <c r="G43" i="1"/>
  <c r="G42" i="1"/>
  <c r="G41" i="1"/>
  <c r="G24" i="1"/>
  <c r="G23" i="1"/>
  <c r="G22" i="1"/>
  <c r="G21" i="1"/>
  <c r="G53" i="1" l="1"/>
  <c r="G48" i="1" l="1"/>
  <c r="G35" i="1" l="1"/>
  <c r="G36" i="1"/>
  <c r="G34" i="1"/>
  <c r="G25" i="1" l="1"/>
  <c r="G37" i="1" l="1"/>
  <c r="C76" i="1" l="1"/>
  <c r="C74" i="1"/>
  <c r="G58" i="1"/>
  <c r="C72" i="1" l="1"/>
  <c r="C75" i="1"/>
  <c r="G55" i="1" l="1"/>
  <c r="G56" i="1" s="1"/>
  <c r="G57" i="1" l="1"/>
  <c r="D83" i="1" s="1"/>
  <c r="C77" i="1"/>
  <c r="E83" i="1" l="1"/>
  <c r="C83" i="1"/>
  <c r="G59" i="1"/>
  <c r="C78" i="1"/>
  <c r="D75" i="1" l="1"/>
  <c r="D74" i="1"/>
  <c r="D76" i="1"/>
  <c r="D72" i="1"/>
  <c r="D77" i="1"/>
  <c r="D78" i="1" l="1"/>
</calcChain>
</file>

<file path=xl/sharedStrings.xml><?xml version="1.0" encoding="utf-8"?>
<sst xmlns="http://schemas.openxmlformats.org/spreadsheetml/2006/main" count="134" uniqueCount="93">
  <si>
    <t>RUBRO O CULTIVO</t>
  </si>
  <si>
    <t>ALFALFA MANTENCIÓN</t>
  </si>
  <si>
    <t>RENDIMIENTO (Fardos/Há/año)</t>
  </si>
  <si>
    <t>VARIEDAD</t>
  </si>
  <si>
    <t>ALTA SIERRA</t>
  </si>
  <si>
    <t>FECHA ESTIMADA  PRECIO VENTA</t>
  </si>
  <si>
    <t>MARZO 2023</t>
  </si>
  <si>
    <t>NIVEL TECNOLÓGICO</t>
  </si>
  <si>
    <t>BAJO</t>
  </si>
  <si>
    <t>PRECIO ESPERADO ($/Fardo)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</si>
  <si>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</si>
  <si>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</si>
  <si>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</si>
  <si>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</si>
  <si>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</si>
  <si>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</si>
  <si>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local</t>
  </si>
  <si>
    <t>COMUNA/LOCALIDAD</t>
  </si>
  <si>
    <t>Azapa- Lluta-Camarones</t>
  </si>
  <si>
    <t>FECHA DE COSECHA</t>
  </si>
  <si>
    <t>cada 40 días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</si>
  <si>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</si>
  <si>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</si>
  <si>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</si>
  <si>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</si>
  <si>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</si>
  <si>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</si>
  <si>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</si>
  <si>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</si>
  <si>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</si>
  <si>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</si>
  <si>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</si>
  <si>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Fertilizantes</t>
  </si>
  <si>
    <t>JH</t>
  </si>
  <si>
    <t>Riego</t>
  </si>
  <si>
    <t>cada 16 días</t>
  </si>
  <si>
    <t>Aplicación agroquímicos</t>
  </si>
  <si>
    <t>Cosecha (corte, secado, enfardado)</t>
  </si>
  <si>
    <t>Subtotal Jornadas Hombre</t>
  </si>
  <si>
    <t>JORNADAS ANIMAL</t>
  </si>
  <si>
    <t>Subtotal Jornadas Animal</t>
  </si>
  <si>
    <t>MAQUINARIA</t>
  </si>
  <si>
    <t>Tractor/Corte</t>
  </si>
  <si>
    <t>JM</t>
  </si>
  <si>
    <t>Tractor/Hilerado</t>
  </si>
  <si>
    <t>Tractor/Enfardado</t>
  </si>
  <si>
    <t>Subtotal Costo Maquinaria</t>
  </si>
  <si>
    <t>INSUMOS</t>
  </si>
  <si>
    <t>Insumos</t>
  </si>
  <si>
    <t>Unidad (Kg/l/u)</t>
  </si>
  <si>
    <t>Cantidad (Kg/l/u)</t>
  </si>
  <si>
    <t>FERTILIZANTES</t>
  </si>
  <si>
    <t>Nitrato de Potasio</t>
  </si>
  <si>
    <t>Kg</t>
  </si>
  <si>
    <t>Nitrato de magnesio</t>
  </si>
  <si>
    <t>Superfosfato Triple</t>
  </si>
  <si>
    <t>INSECTICIDAS</t>
  </si>
  <si>
    <t>Dimetoato 40% EC (I)</t>
  </si>
  <si>
    <t>Lt.</t>
  </si>
  <si>
    <t>Selecron 720 EC (I)</t>
  </si>
  <si>
    <t>Subtotal Insumos</t>
  </si>
  <si>
    <t>OTROS</t>
  </si>
  <si>
    <t>Item</t>
  </si>
  <si>
    <t>Ecosalt</t>
  </si>
  <si>
    <t>l</t>
  </si>
  <si>
    <t>abril- 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</si>
  <si>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</si>
  <si>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</si>
  <si>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</si>
  <si>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</si>
  <si>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</si>
  <si>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</si>
  <si>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</si>
  <si>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</si>
  <si>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</si>
  <si>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</si>
  <si>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</si>
  <si>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</si>
  <si>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</si>
  <si>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</si>
  <si>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</si>
  <si>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</si>
  <si>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</si>
  <si>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</si>
  <si>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</si>
  <si>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</si>
  <si>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</si>
  <si>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</si>
  <si>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</si>
  <si>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</si>
  <si>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(Fardos/ha)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</si>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</sst>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49" fontId="6" fillId="2" borderId="6" xfId="0" applyNumberFormat="1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10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49" fontId="1" fillId="2" borderId="5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49" fontId="6" fillId="2" borderId="55" xfId="0" applyNumberFormat="1" applyFont="1" applyFill="1" applyBorder="1"/>
    <xf numFmtId="49" fontId="5" fillId="10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/>
    </xf>
    <xf numFmtId="49" fontId="5" fillId="10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0" fontId="1" fillId="2" borderId="55" xfId="0" applyFont="1" applyFill="1" applyBorder="1" applyAlignment="1">
      <alignment horizontal="right"/>
    </xf>
    <xf numFmtId="3" fontId="1" fillId="2" borderId="55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10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F53" sqref="F5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8" customFormat="1" ht="33.75" customHeight="1" x14ac:dyDescent="0.2">
      <c r="A9" s="16"/>
      <c r="B9" s="5" t="s">
        <v>0</v>
      </c>
      <c r="C9" s="100" t="s">
        <v>1</v>
      </c>
      <c r="D9" s="6"/>
      <c r="E9" s="133" t="s">
        <v>2</v>
      </c>
      <c r="F9" s="134"/>
      <c r="G9" s="104">
        <v>2000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55" s="18" customFormat="1" ht="26.25" customHeight="1" x14ac:dyDescent="0.2">
      <c r="A10" s="16"/>
      <c r="B10" s="7" t="s">
        <v>3</v>
      </c>
      <c r="C10" s="100" t="s">
        <v>4</v>
      </c>
      <c r="D10" s="6"/>
      <c r="E10" s="135" t="s">
        <v>5</v>
      </c>
      <c r="F10" s="136"/>
      <c r="G10" s="99" t="s">
        <v>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</row>
    <row r="11" spans="1:255" s="18" customFormat="1" ht="18" customHeight="1" x14ac:dyDescent="0.2">
      <c r="A11" s="16"/>
      <c r="B11" s="7" t="s">
        <v>7</v>
      </c>
      <c r="C11" s="99" t="s">
        <v>8</v>
      </c>
      <c r="D11" s="6"/>
      <c r="E11" s="135" t="s">
        <v>9</v>
      </c>
      <c r="F11" s="136"/>
      <c r="G11" s="119">
        <v>8000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s="18" customFormat="1" ht="11.25" customHeight="1" x14ac:dyDescent="0.2">
      <c r="A12" s="16"/>
      <c r="B12" s="7" t="s">
        <v>10</v>
      </c>
      <c r="C12" s="100" t="s">
        <v>11</v>
      </c>
      <c r="D12" s="6"/>
      <c r="E12" s="102" t="s">
        <v>12</v>
      </c>
      <c r="F12" s="121"/>
      <c r="G12" s="103">
        <f>(G9*G11)</f>
        <v>16000000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s="18" customFormat="1" ht="11.25" customHeight="1" x14ac:dyDescent="0.2">
      <c r="A13" s="16"/>
      <c r="B13" s="7" t="s">
        <v>13</v>
      </c>
      <c r="C13" s="99" t="s">
        <v>14</v>
      </c>
      <c r="D13" s="6"/>
      <c r="E13" s="135" t="s">
        <v>15</v>
      </c>
      <c r="F13" s="136"/>
      <c r="G13" s="99" t="s">
        <v>16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s="18" customFormat="1" ht="13.5" customHeight="1" x14ac:dyDescent="0.2">
      <c r="A14" s="16"/>
      <c r="B14" s="7" t="s">
        <v>17</v>
      </c>
      <c r="C14" s="99" t="s">
        <v>18</v>
      </c>
      <c r="D14" s="6"/>
      <c r="E14" s="135" t="s">
        <v>19</v>
      </c>
      <c r="F14" s="136"/>
      <c r="G14" s="99" t="s">
        <v>20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</row>
    <row r="15" spans="1:255" s="18" customFormat="1" ht="25.5" customHeight="1" x14ac:dyDescent="0.2">
      <c r="A15" s="16"/>
      <c r="B15" s="7" t="s">
        <v>21</v>
      </c>
      <c r="C15" s="101">
        <v>44989</v>
      </c>
      <c r="D15" s="6"/>
      <c r="E15" s="137" t="s">
        <v>22</v>
      </c>
      <c r="F15" s="138"/>
      <c r="G15" s="100" t="s">
        <v>23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</row>
    <row r="16" spans="1:255" s="18" customFormat="1" ht="12" customHeight="1" x14ac:dyDescent="0.25">
      <c r="A16" s="19"/>
      <c r="B16" s="20"/>
      <c r="C16" s="21"/>
      <c r="D16" s="22"/>
      <c r="E16" s="23"/>
      <c r="F16" s="23"/>
      <c r="G16" s="2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s="18" customFormat="1" ht="12" customHeight="1" x14ac:dyDescent="0.25">
      <c r="A17" s="25"/>
      <c r="B17" s="139" t="s">
        <v>24</v>
      </c>
      <c r="C17" s="140"/>
      <c r="D17" s="140"/>
      <c r="E17" s="140"/>
      <c r="F17" s="140"/>
      <c r="G17" s="140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s="18" customFormat="1" ht="12" customHeight="1" x14ac:dyDescent="0.25">
      <c r="A18" s="19"/>
      <c r="B18" s="26"/>
      <c r="C18" s="27"/>
      <c r="D18" s="27"/>
      <c r="E18" s="27"/>
      <c r="F18" s="27"/>
      <c r="G18" s="2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s="18" customFormat="1" ht="12" customHeight="1" x14ac:dyDescent="0.25">
      <c r="A19" s="16"/>
      <c r="B19" s="28" t="s">
        <v>25</v>
      </c>
      <c r="C19" s="29"/>
      <c r="D19" s="22"/>
      <c r="E19" s="22"/>
      <c r="F19" s="22"/>
      <c r="G19" s="2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s="18" customFormat="1" ht="24" customHeight="1" x14ac:dyDescent="0.25">
      <c r="A20" s="25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s="18" customFormat="1" ht="12.75" customHeight="1" x14ac:dyDescent="0.2">
      <c r="A21" s="25"/>
      <c r="B21" s="8" t="s">
        <v>32</v>
      </c>
      <c r="C21" s="100" t="s">
        <v>33</v>
      </c>
      <c r="D21" s="105">
        <v>6</v>
      </c>
      <c r="E21" s="120" t="s">
        <v>20</v>
      </c>
      <c r="F21" s="103">
        <v>40000</v>
      </c>
      <c r="G21" s="103">
        <f t="shared" ref="G21:G24" si="0">(D21*F21)</f>
        <v>240000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s="18" customFormat="1" ht="12.75" customHeight="1" x14ac:dyDescent="0.2">
      <c r="A22" s="25"/>
      <c r="B22" s="8" t="s">
        <v>34</v>
      </c>
      <c r="C22" s="100" t="s">
        <v>33</v>
      </c>
      <c r="D22" s="105">
        <v>16</v>
      </c>
      <c r="E22" s="120" t="s">
        <v>35</v>
      </c>
      <c r="F22" s="103">
        <v>40000</v>
      </c>
      <c r="G22" s="103">
        <f t="shared" si="0"/>
        <v>640000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255" s="18" customFormat="1" ht="12.75" customHeight="1" x14ac:dyDescent="0.2">
      <c r="A23" s="25"/>
      <c r="B23" s="8" t="s">
        <v>36</v>
      </c>
      <c r="C23" s="100" t="s">
        <v>33</v>
      </c>
      <c r="D23" s="105">
        <v>6</v>
      </c>
      <c r="E23" s="120" t="s">
        <v>20</v>
      </c>
      <c r="F23" s="103">
        <v>40000</v>
      </c>
      <c r="G23" s="103">
        <f t="shared" si="0"/>
        <v>240000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</row>
    <row r="24" spans="1:255" s="18" customFormat="1" ht="12.75" customHeight="1" x14ac:dyDescent="0.2">
      <c r="A24" s="25"/>
      <c r="B24" s="8" t="s">
        <v>37</v>
      </c>
      <c r="C24" s="100" t="s">
        <v>33</v>
      </c>
      <c r="D24" s="105">
        <v>9</v>
      </c>
      <c r="E24" s="120" t="s">
        <v>20</v>
      </c>
      <c r="F24" s="103">
        <v>40000</v>
      </c>
      <c r="G24" s="103">
        <f t="shared" si="0"/>
        <v>360000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</row>
    <row r="25" spans="1:255" s="18" customFormat="1" ht="12.75" customHeight="1" x14ac:dyDescent="0.25">
      <c r="A25" s="25"/>
      <c r="B25" s="31" t="s">
        <v>38</v>
      </c>
      <c r="C25" s="97"/>
      <c r="D25" s="97"/>
      <c r="E25" s="97"/>
      <c r="F25" s="97"/>
      <c r="G25" s="98">
        <f>SUM(G21:G24)</f>
        <v>1480000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s="18" customFormat="1" ht="12" customHeight="1" x14ac:dyDescent="0.25">
      <c r="A26" s="19"/>
      <c r="B26" s="26"/>
      <c r="C26" s="27"/>
      <c r="D26" s="27"/>
      <c r="E26" s="27"/>
      <c r="F26" s="32"/>
      <c r="G26" s="3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s="18" customFormat="1" ht="12" customHeight="1" x14ac:dyDescent="0.25">
      <c r="A27" s="16"/>
      <c r="B27" s="33" t="s">
        <v>39</v>
      </c>
      <c r="C27" s="34"/>
      <c r="D27" s="35"/>
      <c r="E27" s="35"/>
      <c r="F27" s="35"/>
      <c r="G27" s="3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s="18" customFormat="1" ht="24" customHeight="1" x14ac:dyDescent="0.25">
      <c r="A28" s="16"/>
      <c r="B28" s="36" t="s">
        <v>26</v>
      </c>
      <c r="C28" s="37" t="s">
        <v>27</v>
      </c>
      <c r="D28" s="37" t="s">
        <v>28</v>
      </c>
      <c r="E28" s="36" t="s">
        <v>29</v>
      </c>
      <c r="F28" s="37" t="s">
        <v>30</v>
      </c>
      <c r="G28" s="36" t="s">
        <v>31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s="18" customFormat="1" ht="12" customHeight="1" x14ac:dyDescent="0.25">
      <c r="A29" s="16"/>
      <c r="B29" s="38"/>
      <c r="C29" s="38"/>
      <c r="D29" s="38"/>
      <c r="E29" s="38"/>
      <c r="F29" s="38"/>
      <c r="G29" s="3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255" s="18" customFormat="1" ht="12" customHeight="1" x14ac:dyDescent="0.25">
      <c r="A30" s="16"/>
      <c r="B30" s="39" t="s">
        <v>40</v>
      </c>
      <c r="C30" s="40"/>
      <c r="D30" s="40"/>
      <c r="E30" s="40"/>
      <c r="F30" s="40"/>
      <c r="G30" s="40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s="18" customFormat="1" ht="12" customHeight="1" x14ac:dyDescent="0.25">
      <c r="A31" s="19"/>
      <c r="B31" s="41"/>
      <c r="C31" s="42"/>
      <c r="D31" s="42"/>
      <c r="E31" s="42"/>
      <c r="F31" s="43"/>
      <c r="G31" s="43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255" s="18" customFormat="1" ht="12" customHeight="1" x14ac:dyDescent="0.25">
      <c r="A32" s="16"/>
      <c r="B32" s="33" t="s">
        <v>41</v>
      </c>
      <c r="C32" s="34"/>
      <c r="D32" s="35"/>
      <c r="E32" s="35"/>
      <c r="F32" s="35"/>
      <c r="G32" s="3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pans="1:255" s="18" customFormat="1" ht="24" customHeight="1" x14ac:dyDescent="0.25">
      <c r="A33" s="16"/>
      <c r="B33" s="47" t="s">
        <v>26</v>
      </c>
      <c r="C33" s="47" t="s">
        <v>27</v>
      </c>
      <c r="D33" s="47" t="s">
        <v>28</v>
      </c>
      <c r="E33" s="47" t="s">
        <v>29</v>
      </c>
      <c r="F33" s="48" t="s">
        <v>30</v>
      </c>
      <c r="G33" s="47" t="s">
        <v>31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</row>
    <row r="34" spans="1:255" s="18" customFormat="1" ht="12.75" x14ac:dyDescent="0.25">
      <c r="A34" s="44"/>
      <c r="B34" s="117" t="s">
        <v>42</v>
      </c>
      <c r="C34" s="114" t="s">
        <v>43</v>
      </c>
      <c r="D34" s="115">
        <v>6</v>
      </c>
      <c r="E34" s="100" t="s">
        <v>20</v>
      </c>
      <c r="F34" s="116">
        <v>45000</v>
      </c>
      <c r="G34" s="116">
        <f>D34*F34</f>
        <v>270000</v>
      </c>
      <c r="H34" s="17"/>
      <c r="I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pans="1:255" s="18" customFormat="1" ht="12.75" x14ac:dyDescent="0.25">
      <c r="A35" s="44"/>
      <c r="B35" s="118" t="s">
        <v>44</v>
      </c>
      <c r="C35" s="114" t="s">
        <v>43</v>
      </c>
      <c r="D35" s="105">
        <v>3</v>
      </c>
      <c r="E35" s="100" t="s">
        <v>20</v>
      </c>
      <c r="F35" s="116">
        <v>45000</v>
      </c>
      <c r="G35" s="116">
        <f t="shared" ref="G35:G36" si="1">D35*F35</f>
        <v>135000</v>
      </c>
      <c r="H35" s="17"/>
      <c r="I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s="18" customFormat="1" ht="12.75" x14ac:dyDescent="0.25">
      <c r="A36" s="44"/>
      <c r="B36" s="117" t="s">
        <v>45</v>
      </c>
      <c r="C36" s="114" t="s">
        <v>43</v>
      </c>
      <c r="D36" s="115">
        <v>6</v>
      </c>
      <c r="E36" s="100" t="s">
        <v>20</v>
      </c>
      <c r="F36" s="116">
        <v>45000</v>
      </c>
      <c r="G36" s="116">
        <f t="shared" si="1"/>
        <v>270000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pans="1:255" s="18" customFormat="1" ht="12.75" customHeight="1" x14ac:dyDescent="0.25">
      <c r="A37" s="16"/>
      <c r="B37" s="45" t="s">
        <v>46</v>
      </c>
      <c r="C37" s="96"/>
      <c r="D37" s="96"/>
      <c r="E37" s="96"/>
      <c r="F37" s="96"/>
      <c r="G37" s="95">
        <f>SUM(G34:G36)</f>
        <v>675000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s="18" customFormat="1" ht="12" customHeight="1" x14ac:dyDescent="0.25">
      <c r="A38" s="19"/>
      <c r="B38" s="41"/>
      <c r="C38" s="42"/>
      <c r="D38" s="42"/>
      <c r="E38" s="42"/>
      <c r="F38" s="43"/>
      <c r="G38" s="43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s="18" customFormat="1" ht="12" customHeight="1" x14ac:dyDescent="0.25">
      <c r="A39" s="16"/>
      <c r="B39" s="33" t="s">
        <v>47</v>
      </c>
      <c r="C39" s="34"/>
      <c r="D39" s="35"/>
      <c r="E39" s="35"/>
      <c r="F39" s="35"/>
      <c r="G39" s="35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</row>
    <row r="40" spans="1:255" s="18" customFormat="1" ht="24" customHeight="1" x14ac:dyDescent="0.25">
      <c r="A40" s="16"/>
      <c r="B40" s="48" t="s">
        <v>48</v>
      </c>
      <c r="C40" s="48" t="s">
        <v>49</v>
      </c>
      <c r="D40" s="48" t="s">
        <v>50</v>
      </c>
      <c r="E40" s="48" t="s">
        <v>29</v>
      </c>
      <c r="F40" s="48" t="s">
        <v>30</v>
      </c>
      <c r="G40" s="48" t="s">
        <v>31</v>
      </c>
      <c r="H40" s="17"/>
      <c r="I40" s="17"/>
      <c r="J40" s="17"/>
      <c r="K40" s="4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</row>
    <row r="41" spans="1:255" s="18" customFormat="1" ht="12.75" customHeight="1" x14ac:dyDescent="0.2">
      <c r="A41" s="44"/>
      <c r="B41" s="9" t="s">
        <v>51</v>
      </c>
      <c r="C41" s="128"/>
      <c r="D41" s="128"/>
      <c r="E41" s="128"/>
      <c r="F41" s="127"/>
      <c r="G41" s="127">
        <f t="shared" ref="G41:G47" si="2">(D41*F41)</f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</row>
    <row r="42" spans="1:255" s="18" customFormat="1" ht="12.75" customHeight="1" x14ac:dyDescent="0.2">
      <c r="A42" s="44"/>
      <c r="B42" s="10" t="s">
        <v>52</v>
      </c>
      <c r="C42" s="128" t="s">
        <v>53</v>
      </c>
      <c r="D42" s="128">
        <v>33</v>
      </c>
      <c r="E42" s="129" t="s">
        <v>20</v>
      </c>
      <c r="F42" s="127">
        <v>1528</v>
      </c>
      <c r="G42" s="127">
        <f t="shared" si="2"/>
        <v>50424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</row>
    <row r="43" spans="1:255" s="18" customFormat="1" ht="12.75" customHeight="1" x14ac:dyDescent="0.2">
      <c r="A43" s="44"/>
      <c r="B43" s="10" t="s">
        <v>54</v>
      </c>
      <c r="C43" s="128" t="s">
        <v>53</v>
      </c>
      <c r="D43" s="128">
        <v>33</v>
      </c>
      <c r="E43" s="129" t="s">
        <v>20</v>
      </c>
      <c r="F43" s="127">
        <v>773</v>
      </c>
      <c r="G43" s="127">
        <f t="shared" si="2"/>
        <v>25509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</row>
    <row r="44" spans="1:255" s="18" customFormat="1" ht="12.75" customHeight="1" x14ac:dyDescent="0.2">
      <c r="A44" s="44"/>
      <c r="B44" s="10" t="s">
        <v>55</v>
      </c>
      <c r="C44" s="128" t="s">
        <v>53</v>
      </c>
      <c r="D44" s="128">
        <v>33</v>
      </c>
      <c r="E44" s="129" t="s">
        <v>20</v>
      </c>
      <c r="F44" s="127">
        <v>403</v>
      </c>
      <c r="G44" s="127">
        <f t="shared" si="2"/>
        <v>13299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</row>
    <row r="45" spans="1:255" s="18" customFormat="1" ht="12.75" customHeight="1" x14ac:dyDescent="0.2">
      <c r="A45" s="44"/>
      <c r="B45" s="122" t="s">
        <v>56</v>
      </c>
      <c r="C45" s="130"/>
      <c r="D45" s="130"/>
      <c r="E45" s="130"/>
      <c r="F45" s="131"/>
      <c r="G45" s="127">
        <f t="shared" si="2"/>
        <v>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</row>
    <row r="46" spans="1:255" s="18" customFormat="1" ht="12.75" customHeight="1" x14ac:dyDescent="0.2">
      <c r="A46" s="44"/>
      <c r="B46" s="11" t="s">
        <v>57</v>
      </c>
      <c r="C46" s="132" t="s">
        <v>58</v>
      </c>
      <c r="D46" s="132">
        <v>2</v>
      </c>
      <c r="E46" s="129" t="s">
        <v>20</v>
      </c>
      <c r="F46" s="124">
        <v>13781</v>
      </c>
      <c r="G46" s="127">
        <f t="shared" si="2"/>
        <v>27562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</row>
    <row r="47" spans="1:255" s="18" customFormat="1" ht="12.75" customHeight="1" x14ac:dyDescent="0.2">
      <c r="A47" s="44"/>
      <c r="B47" s="11" t="s">
        <v>59</v>
      </c>
      <c r="C47" s="132" t="s">
        <v>58</v>
      </c>
      <c r="D47" s="132">
        <v>2</v>
      </c>
      <c r="E47" s="129" t="s">
        <v>20</v>
      </c>
      <c r="F47" s="124">
        <v>39076</v>
      </c>
      <c r="G47" s="127">
        <f t="shared" si="2"/>
        <v>78152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pans="1:255" s="18" customFormat="1" ht="13.5" customHeight="1" x14ac:dyDescent="0.25">
      <c r="A48" s="16"/>
      <c r="B48" s="45" t="s">
        <v>60</v>
      </c>
      <c r="C48" s="96"/>
      <c r="D48" s="96"/>
      <c r="E48" s="96"/>
      <c r="F48" s="96"/>
      <c r="G48" s="95">
        <f>SUM(G41:G47)</f>
        <v>194946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</row>
    <row r="49" spans="1:255" s="18" customFormat="1" ht="12" customHeight="1" x14ac:dyDescent="0.25">
      <c r="A49" s="19"/>
      <c r="B49" s="41"/>
      <c r="C49" s="42"/>
      <c r="D49" s="42"/>
      <c r="E49" s="42"/>
      <c r="F49" s="43"/>
      <c r="G49" s="43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</row>
    <row r="50" spans="1:255" s="18" customFormat="1" ht="12" customHeight="1" x14ac:dyDescent="0.25">
      <c r="A50" s="16"/>
      <c r="B50" s="33" t="s">
        <v>61</v>
      </c>
      <c r="C50" s="34"/>
      <c r="D50" s="35"/>
      <c r="E50" s="35"/>
      <c r="F50" s="35"/>
      <c r="G50" s="35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pans="1:255" s="18" customFormat="1" ht="24" customHeight="1" x14ac:dyDescent="0.25">
      <c r="A51" s="16"/>
      <c r="B51" s="47" t="s">
        <v>62</v>
      </c>
      <c r="C51" s="48" t="s">
        <v>49</v>
      </c>
      <c r="D51" s="49" t="s">
        <v>50</v>
      </c>
      <c r="E51" s="47" t="s">
        <v>29</v>
      </c>
      <c r="F51" s="49" t="s">
        <v>30</v>
      </c>
      <c r="G51" s="50" t="s">
        <v>31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</row>
    <row r="52" spans="1:255" s="18" customFormat="1" ht="13.5" customHeight="1" x14ac:dyDescent="0.2">
      <c r="A52" s="44"/>
      <c r="B52" s="10" t="s">
        <v>63</v>
      </c>
      <c r="C52" s="123" t="s">
        <v>64</v>
      </c>
      <c r="D52" s="124">
        <v>20</v>
      </c>
      <c r="E52" s="125" t="s">
        <v>65</v>
      </c>
      <c r="F52" s="126">
        <v>3319</v>
      </c>
      <c r="G52" s="124">
        <f t="shared" ref="G52" si="3">(D52*F52)</f>
        <v>66380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</row>
    <row r="53" spans="1:255" s="18" customFormat="1" ht="13.5" customHeight="1" x14ac:dyDescent="0.25">
      <c r="A53" s="16"/>
      <c r="B53" s="45" t="s">
        <v>66</v>
      </c>
      <c r="C53" s="96"/>
      <c r="D53" s="96"/>
      <c r="E53" s="96"/>
      <c r="F53" s="96"/>
      <c r="G53" s="95">
        <f>SUM(G52:G52)</f>
        <v>66380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</row>
    <row r="54" spans="1:255" s="18" customFormat="1" ht="12" customHeight="1" x14ac:dyDescent="0.25">
      <c r="A54" s="19"/>
      <c r="B54" s="51"/>
      <c r="C54" s="51"/>
      <c r="D54" s="51"/>
      <c r="E54" s="51"/>
      <c r="F54" s="52"/>
      <c r="G54" s="52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</row>
    <row r="55" spans="1:255" s="18" customFormat="1" ht="12" customHeight="1" x14ac:dyDescent="0.25">
      <c r="A55" s="44"/>
      <c r="B55" s="53" t="s">
        <v>67</v>
      </c>
      <c r="C55" s="54"/>
      <c r="D55" s="54"/>
      <c r="E55" s="54"/>
      <c r="F55" s="54"/>
      <c r="G55" s="91">
        <f>G25+G37+G48+G53</f>
        <v>2416326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</row>
    <row r="56" spans="1:255" s="18" customFormat="1" ht="12" customHeight="1" x14ac:dyDescent="0.25">
      <c r="A56" s="44"/>
      <c r="B56" s="55" t="s">
        <v>68</v>
      </c>
      <c r="C56" s="56"/>
      <c r="D56" s="56"/>
      <c r="E56" s="56"/>
      <c r="F56" s="56"/>
      <c r="G56" s="92">
        <f>G55*0.05</f>
        <v>120816.3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</row>
    <row r="57" spans="1:255" s="18" customFormat="1" ht="12" customHeight="1" x14ac:dyDescent="0.25">
      <c r="A57" s="44"/>
      <c r="B57" s="57" t="s">
        <v>69</v>
      </c>
      <c r="C57" s="58"/>
      <c r="D57" s="58"/>
      <c r="E57" s="58"/>
      <c r="F57" s="58"/>
      <c r="G57" s="93">
        <f>G56+G55</f>
        <v>2537142.2999999998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</row>
    <row r="58" spans="1:255" s="18" customFormat="1" ht="12" customHeight="1" x14ac:dyDescent="0.25">
      <c r="A58" s="44"/>
      <c r="B58" s="55" t="s">
        <v>70</v>
      </c>
      <c r="C58" s="56"/>
      <c r="D58" s="56"/>
      <c r="E58" s="56"/>
      <c r="F58" s="56"/>
      <c r="G58" s="92">
        <f>G12</f>
        <v>16000000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</row>
    <row r="59" spans="1:255" s="18" customFormat="1" ht="12" customHeight="1" x14ac:dyDescent="0.25">
      <c r="A59" s="44"/>
      <c r="B59" s="59" t="s">
        <v>71</v>
      </c>
      <c r="C59" s="60"/>
      <c r="D59" s="60"/>
      <c r="E59" s="60"/>
      <c r="F59" s="60"/>
      <c r="G59" s="94">
        <f>G58-G57</f>
        <v>13462857.699999999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</row>
    <row r="60" spans="1:255" s="18" customFormat="1" ht="12" customHeight="1" x14ac:dyDescent="0.25">
      <c r="A60" s="44"/>
      <c r="B60" s="61" t="s">
        <v>72</v>
      </c>
      <c r="C60" s="62"/>
      <c r="D60" s="62"/>
      <c r="E60" s="62"/>
      <c r="F60" s="62"/>
      <c r="G60" s="63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</row>
    <row r="61" spans="1:255" s="18" customFormat="1" ht="12.75" customHeight="1" thickBot="1" x14ac:dyDescent="0.3">
      <c r="A61" s="44"/>
      <c r="B61" s="64"/>
      <c r="C61" s="62"/>
      <c r="D61" s="62"/>
      <c r="E61" s="62"/>
      <c r="F61" s="62"/>
      <c r="G61" s="63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</row>
    <row r="62" spans="1:255" s="18" customFormat="1" ht="12" customHeight="1" x14ac:dyDescent="0.25">
      <c r="A62" s="44"/>
      <c r="B62" s="65" t="s">
        <v>73</v>
      </c>
      <c r="C62" s="66"/>
      <c r="D62" s="66"/>
      <c r="E62" s="66"/>
      <c r="F62" s="67"/>
      <c r="G62" s="63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</row>
    <row r="63" spans="1:255" s="18" customFormat="1" ht="12" customHeight="1" x14ac:dyDescent="0.25">
      <c r="A63" s="44"/>
      <c r="B63" s="12" t="s">
        <v>74</v>
      </c>
      <c r="C63" s="64"/>
      <c r="D63" s="64"/>
      <c r="E63" s="64"/>
      <c r="F63" s="68"/>
      <c r="G63" s="63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</row>
    <row r="64" spans="1:255" s="18" customFormat="1" ht="12" customHeight="1" x14ac:dyDescent="0.25">
      <c r="A64" s="44"/>
      <c r="B64" s="12" t="s">
        <v>75</v>
      </c>
      <c r="C64" s="64"/>
      <c r="D64" s="64"/>
      <c r="E64" s="64"/>
      <c r="F64" s="68"/>
      <c r="G64" s="63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</row>
    <row r="65" spans="1:255" s="18" customFormat="1" ht="12" customHeight="1" x14ac:dyDescent="0.25">
      <c r="A65" s="44"/>
      <c r="B65" s="12" t="s">
        <v>76</v>
      </c>
      <c r="C65" s="64"/>
      <c r="D65" s="64"/>
      <c r="E65" s="64"/>
      <c r="F65" s="68"/>
      <c r="G65" s="63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</row>
    <row r="66" spans="1:255" s="18" customFormat="1" ht="12" customHeight="1" x14ac:dyDescent="0.25">
      <c r="A66" s="44"/>
      <c r="B66" s="12" t="s">
        <v>77</v>
      </c>
      <c r="C66" s="64"/>
      <c r="D66" s="64"/>
      <c r="E66" s="64"/>
      <c r="F66" s="68"/>
      <c r="G66" s="63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</row>
    <row r="67" spans="1:255" s="18" customFormat="1" ht="12" customHeight="1" x14ac:dyDescent="0.25">
      <c r="A67" s="44"/>
      <c r="B67" s="12" t="s">
        <v>78</v>
      </c>
      <c r="C67" s="64"/>
      <c r="D67" s="64"/>
      <c r="E67" s="64"/>
      <c r="F67" s="68"/>
      <c r="G67" s="63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</row>
    <row r="68" spans="1:255" s="18" customFormat="1" ht="12.75" customHeight="1" thickBot="1" x14ac:dyDescent="0.3">
      <c r="A68" s="44"/>
      <c r="B68" s="13" t="s">
        <v>79</v>
      </c>
      <c r="C68" s="69"/>
      <c r="D68" s="69"/>
      <c r="E68" s="69"/>
      <c r="F68" s="70"/>
      <c r="G68" s="63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</row>
    <row r="69" spans="1:255" s="18" customFormat="1" ht="12.75" customHeight="1" x14ac:dyDescent="0.25">
      <c r="A69" s="44"/>
      <c r="B69" s="64"/>
      <c r="C69" s="64"/>
      <c r="D69" s="64"/>
      <c r="E69" s="64"/>
      <c r="F69" s="64"/>
      <c r="G69" s="63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</row>
    <row r="70" spans="1:255" s="18" customFormat="1" ht="15" customHeight="1" thickBot="1" x14ac:dyDescent="0.3">
      <c r="A70" s="44"/>
      <c r="B70" s="142" t="s">
        <v>80</v>
      </c>
      <c r="C70" s="143"/>
      <c r="D70" s="71"/>
      <c r="E70" s="72"/>
      <c r="F70" s="72"/>
      <c r="G70" s="63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</row>
    <row r="71" spans="1:255" s="18" customFormat="1" ht="12" customHeight="1" x14ac:dyDescent="0.25">
      <c r="A71" s="44"/>
      <c r="B71" s="73" t="s">
        <v>62</v>
      </c>
      <c r="C71" s="110" t="s">
        <v>81</v>
      </c>
      <c r="D71" s="111" t="s">
        <v>82</v>
      </c>
      <c r="E71" s="72"/>
      <c r="F71" s="72"/>
      <c r="G71" s="6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  <c r="IU71" s="17"/>
    </row>
    <row r="72" spans="1:255" s="18" customFormat="1" ht="12" customHeight="1" x14ac:dyDescent="0.25">
      <c r="A72" s="44"/>
      <c r="B72" s="74" t="s">
        <v>83</v>
      </c>
      <c r="C72" s="106">
        <f>G25</f>
        <v>1480000</v>
      </c>
      <c r="D72" s="107">
        <f>(C72/C78)</f>
        <v>0.58333346143020837</v>
      </c>
      <c r="E72" s="72"/>
      <c r="F72" s="72"/>
      <c r="G72" s="63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</row>
    <row r="73" spans="1:255" s="18" customFormat="1" ht="12" customHeight="1" x14ac:dyDescent="0.25">
      <c r="A73" s="44"/>
      <c r="B73" s="74" t="s">
        <v>84</v>
      </c>
      <c r="C73" s="108">
        <v>0</v>
      </c>
      <c r="D73" s="107">
        <v>0</v>
      </c>
      <c r="E73" s="72"/>
      <c r="F73" s="72"/>
      <c r="G73" s="63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</row>
    <row r="74" spans="1:255" s="18" customFormat="1" ht="12" customHeight="1" x14ac:dyDescent="0.25">
      <c r="A74" s="44"/>
      <c r="B74" s="74" t="s">
        <v>85</v>
      </c>
      <c r="C74" s="106">
        <f>G37</f>
        <v>675000</v>
      </c>
      <c r="D74" s="107">
        <f>(C74/C78)</f>
        <v>0.26604735571985855</v>
      </c>
      <c r="E74" s="72"/>
      <c r="F74" s="72"/>
      <c r="G74" s="63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</row>
    <row r="75" spans="1:255" s="18" customFormat="1" ht="12" customHeight="1" x14ac:dyDescent="0.25">
      <c r="A75" s="44"/>
      <c r="B75" s="74" t="s">
        <v>48</v>
      </c>
      <c r="C75" s="106">
        <f>G48</f>
        <v>194946</v>
      </c>
      <c r="D75" s="107">
        <f>(C75/C78)</f>
        <v>7.6836841197279321E-2</v>
      </c>
      <c r="E75" s="72"/>
      <c r="F75" s="72"/>
      <c r="G75" s="63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</row>
    <row r="76" spans="1:255" s="18" customFormat="1" ht="12" customHeight="1" x14ac:dyDescent="0.25">
      <c r="A76" s="44"/>
      <c r="B76" s="74" t="s">
        <v>86</v>
      </c>
      <c r="C76" s="112">
        <f>G53</f>
        <v>66380</v>
      </c>
      <c r="D76" s="107">
        <f>(C76/C78)</f>
        <v>2.6163294033606236E-2</v>
      </c>
      <c r="E76" s="75"/>
      <c r="F76" s="75"/>
      <c r="G76" s="63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</row>
    <row r="77" spans="1:255" s="18" customFormat="1" ht="12" customHeight="1" x14ac:dyDescent="0.25">
      <c r="A77" s="44"/>
      <c r="B77" s="74" t="s">
        <v>87</v>
      </c>
      <c r="C77" s="112">
        <f>G56</f>
        <v>120816.3</v>
      </c>
      <c r="D77" s="107">
        <f>(C77/C78)</f>
        <v>4.7619047619047623E-2</v>
      </c>
      <c r="E77" s="75"/>
      <c r="F77" s="75"/>
      <c r="G77" s="63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</row>
    <row r="78" spans="1:255" s="18" customFormat="1" ht="12.75" customHeight="1" thickBot="1" x14ac:dyDescent="0.3">
      <c r="A78" s="44"/>
      <c r="B78" s="76" t="s">
        <v>88</v>
      </c>
      <c r="C78" s="113">
        <f>SUM(C72:C77)</f>
        <v>2537142.2999999998</v>
      </c>
      <c r="D78" s="109">
        <f>SUM(D72:D77)</f>
        <v>1.0000000000000002</v>
      </c>
      <c r="E78" s="75"/>
      <c r="F78" s="75"/>
      <c r="G78" s="63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</row>
    <row r="79" spans="1:255" s="18" customFormat="1" ht="12" customHeight="1" x14ac:dyDescent="0.25">
      <c r="A79" s="44"/>
      <c r="B79" s="64"/>
      <c r="C79" s="62"/>
      <c r="D79" s="62"/>
      <c r="E79" s="62"/>
      <c r="F79" s="62"/>
      <c r="G79" s="63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</row>
    <row r="80" spans="1:255" s="18" customFormat="1" ht="12.75" customHeight="1" x14ac:dyDescent="0.25">
      <c r="A80" s="44"/>
      <c r="B80" s="78"/>
      <c r="C80" s="62"/>
      <c r="D80" s="62"/>
      <c r="E80" s="62"/>
      <c r="F80" s="62"/>
      <c r="G80" s="63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</row>
    <row r="81" spans="1:255" s="18" customFormat="1" ht="12" customHeight="1" thickBot="1" x14ac:dyDescent="0.3">
      <c r="A81" s="79"/>
      <c r="B81" s="80"/>
      <c r="C81" s="81" t="s">
        <v>89</v>
      </c>
      <c r="D81" s="82"/>
      <c r="E81" s="83"/>
      <c r="F81" s="84"/>
      <c r="G81" s="63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</row>
    <row r="82" spans="1:255" s="18" customFormat="1" ht="12" customHeight="1" x14ac:dyDescent="0.25">
      <c r="A82" s="44"/>
      <c r="B82" s="90" t="s">
        <v>90</v>
      </c>
      <c r="C82" s="14">
        <v>1900</v>
      </c>
      <c r="D82" s="14">
        <v>2000</v>
      </c>
      <c r="E82" s="15">
        <v>2100</v>
      </c>
      <c r="F82" s="85"/>
      <c r="G82" s="86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</row>
    <row r="83" spans="1:255" s="18" customFormat="1" ht="12.75" customHeight="1" thickBot="1" x14ac:dyDescent="0.3">
      <c r="A83" s="44"/>
      <c r="B83" s="76" t="s">
        <v>91</v>
      </c>
      <c r="C83" s="77">
        <f>(G57/C82)</f>
        <v>1335.3380526315789</v>
      </c>
      <c r="D83" s="77">
        <f>(G57/D82)</f>
        <v>1268.57115</v>
      </c>
      <c r="E83" s="87">
        <f>(G57/E82)</f>
        <v>1208.163</v>
      </c>
      <c r="F83" s="85"/>
      <c r="G83" s="86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</row>
    <row r="84" spans="1:255" s="18" customFormat="1" ht="15.6" customHeight="1" x14ac:dyDescent="0.25">
      <c r="A84" s="44"/>
      <c r="B84" s="141" t="s">
        <v>92</v>
      </c>
      <c r="C84" s="141"/>
      <c r="D84" s="141"/>
      <c r="E84" s="141"/>
      <c r="F84" s="64"/>
      <c r="G84" s="64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</row>
    <row r="85" spans="1:255" s="18" customFormat="1" ht="11.25" customHeigh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</row>
    <row r="86" spans="1:255" s="89" customFormat="1" ht="11.25" customHeight="1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  <c r="IU86" s="88"/>
    </row>
    <row r="87" spans="1:255" s="89" customFormat="1" ht="11.25" customHeight="1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  <c r="IU87" s="88"/>
    </row>
  </sheetData>
  <mergeCells count="9">
    <mergeCell ref="E9:F9"/>
    <mergeCell ref="E14:F14"/>
    <mergeCell ref="E15:F15"/>
    <mergeCell ref="B17:G17"/>
    <mergeCell ref="B84:E84"/>
    <mergeCell ref="B70:C70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Mantención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2023-03-30T11:55:44Z</dcterms:modified>
  <cp:category/>
  <cp:contentStatus/>
</cp:coreProperties>
</file>