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Alfalfa Mantencio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55" i="1" l="1"/>
  <c r="G12" i="1"/>
  <c r="G45" i="1"/>
  <c r="G47" i="1"/>
  <c r="G49" i="1"/>
  <c r="G50" i="1"/>
  <c r="G44" i="1"/>
  <c r="G43" i="1"/>
  <c r="G35" i="1"/>
  <c r="G36" i="1"/>
  <c r="G37" i="1"/>
  <c r="G34" i="1"/>
  <c r="G22" i="1"/>
  <c r="G23" i="1"/>
  <c r="G24" i="1"/>
  <c r="G21" i="1"/>
  <c r="G61" i="1" l="1"/>
  <c r="G56" i="1"/>
  <c r="C80" i="1" s="1"/>
  <c r="C79" i="1" l="1"/>
  <c r="G38" i="1"/>
  <c r="C78" i="1" s="1"/>
  <c r="G25" i="1"/>
  <c r="C76" i="1" s="1"/>
  <c r="G30" i="1" l="1"/>
  <c r="G58" i="1" s="1"/>
  <c r="G59" i="1" l="1"/>
  <c r="G60" i="1" l="1"/>
  <c r="G62" i="1" s="1"/>
  <c r="C81" i="1"/>
  <c r="C87" i="1" l="1"/>
  <c r="C82" i="1"/>
  <c r="D81" i="1" s="1"/>
  <c r="D87" i="1"/>
  <c r="E87" i="1"/>
  <c r="D79" i="1" l="1"/>
  <c r="D76" i="1"/>
  <c r="D78" i="1"/>
  <c r="D80" i="1"/>
  <c r="D82" i="1" l="1"/>
</calcChain>
</file>

<file path=xl/sharedStrings.xml><?xml version="1.0" encoding="utf-8"?>
<sst xmlns="http://schemas.openxmlformats.org/spreadsheetml/2006/main" count="141" uniqueCount="104">
  <si>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</si>
  <si>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</si>
  <si>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</si>
  <si>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</si>
  <si>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</si>
  <si>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</si>
  <si>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</si>
  <si>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</si>
  <si>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</si>
  <si>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</si>
  <si>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</si>
  <si>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</si>
  <si>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</si>
  <si>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</si>
  <si>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</si>
  <si>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</si>
  <si>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</si>
  <si>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</si>
  <si>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</si>
  <si>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</si>
  <si>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</si>
  <si>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</si>
  <si>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</si>
  <si>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</si>
  <si>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</si>
  <si>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</si>
  <si>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</si>
  <si>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</si>
  <si>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</si>
  <si>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</si>
  <si>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</si>
  <si>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</si>
  <si>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</si>
  <si>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</si>
  <si>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</si>
  <si>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</si>
  <si>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</si>
  <si>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</si>
  <si>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</si>
  <si>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</si>
  <si>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</si>
  <si>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</si>
  <si>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</si>
  <si>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</si>
  <si>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</si>
  <si>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</si>
  <si>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</si>
  <si>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</si>
  <si>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</si>
  <si>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</si>
  <si>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</si>
  <si>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</si>
  <si>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</si>
  <si>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</si>
  <si>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</si>
  <si>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</si>
  <si>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</si>
  <si>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</si>
  <si>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</si>
  <si>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Las Cabras</t>
  </si>
  <si>
    <t>Septiembre</t>
  </si>
  <si>
    <t>Octubre</t>
  </si>
  <si>
    <t>Diciembre</t>
  </si>
  <si>
    <t>lt</t>
  </si>
  <si>
    <t>2.  Precio de Insumos corresponde a  precios  colocados en el predio del agricultor.</t>
  </si>
  <si>
    <t>3. Precio esperado por ventas corresponde a precio colocado en el domicilio del agricultor.</t>
  </si>
  <si>
    <t>RENDIMIENTO (Un/Há.)</t>
  </si>
  <si>
    <t>Rendimiento (Un/hà)</t>
  </si>
  <si>
    <t>Costo unitario ($/Un) (*)</t>
  </si>
  <si>
    <t>Medio</t>
  </si>
  <si>
    <t>Lib. B. O'Higgins</t>
  </si>
  <si>
    <t>Marzo</t>
  </si>
  <si>
    <t>Mercado  local</t>
  </si>
  <si>
    <t>Sequía, heladas</t>
  </si>
  <si>
    <t>Riego</t>
  </si>
  <si>
    <t>Oct. - Marzo</t>
  </si>
  <si>
    <t>Aplicación herbicida desmanche</t>
  </si>
  <si>
    <t>octubre</t>
  </si>
  <si>
    <t>Recoleccion</t>
  </si>
  <si>
    <t>Descarga bodega</t>
  </si>
  <si>
    <t>Aplicación Herbicida</t>
  </si>
  <si>
    <t>Nov - Mar.</t>
  </si>
  <si>
    <t>Aplicación Insecticida</t>
  </si>
  <si>
    <t>Fertilizacion Trompo</t>
  </si>
  <si>
    <t>Recolección</t>
  </si>
  <si>
    <t>WL 903 HQ</t>
  </si>
  <si>
    <t>PRECIO ESPERADO ($/Fardo)</t>
  </si>
  <si>
    <t>Superfosfato triple</t>
  </si>
  <si>
    <t>Junio-Julio</t>
  </si>
  <si>
    <t>Muriato de Potasio</t>
  </si>
  <si>
    <t xml:space="preserve">Fosfimax </t>
  </si>
  <si>
    <t>Sept - marzo</t>
  </si>
  <si>
    <t>karate Zeon</t>
  </si>
  <si>
    <t>Septiembre-Octubre</t>
  </si>
  <si>
    <t>HERBICIDA</t>
  </si>
  <si>
    <t>Servicio Siega, rastrillado y enfardadura</t>
  </si>
  <si>
    <t>Fardo</t>
  </si>
  <si>
    <t>Oct- nov -dic- ene-feb-mar</t>
  </si>
  <si>
    <t>Nov - Mar</t>
  </si>
  <si>
    <t>Centurion Super</t>
  </si>
  <si>
    <t>Preside 80 wg</t>
  </si>
  <si>
    <t>gr</t>
  </si>
  <si>
    <t>ALFALFA MANTENCION</t>
  </si>
  <si>
    <t>ESCENARIOS COSTO UNITARIO  ($/UNI)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</si>
</sst>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6" fontId="16" fillId="0" borderId="16" applyFont="0" applyFill="0" applyBorder="0" applyAlignment="0" applyProtection="0"/>
  </cellStyleXfs>
  <cellXfs count="13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2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2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2" fillId="9" borderId="37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8" xfId="0" applyNumberFormat="1" applyFont="1" applyFill="1" applyBorder="1" applyAlignment="1">
      <alignment vertical="center"/>
    </xf>
    <xf numFmtId="0" fontId="12" fillId="2" borderId="39" xfId="0" applyFont="1" applyFill="1" applyBorder="1" applyAlignment="1"/>
    <xf numFmtId="0" fontId="12" fillId="2" borderId="40" xfId="0" applyFont="1" applyFill="1" applyBorder="1" applyAlignment="1"/>
    <xf numFmtId="49" fontId="12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49" fontId="12" fillId="2" borderId="43" xfId="0" applyNumberFormat="1" applyFont="1" applyFill="1" applyBorder="1" applyAlignment="1">
      <alignment vertical="center"/>
    </xf>
    <xf numFmtId="0" fontId="12" fillId="2" borderId="44" xfId="0" applyFont="1" applyFill="1" applyBorder="1" applyAlignment="1"/>
    <xf numFmtId="0" fontId="12" fillId="2" borderId="45" xfId="0" applyFont="1" applyFill="1" applyBorder="1" applyAlignment="1"/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10" fillId="8" borderId="48" xfId="0" applyNumberFormat="1" applyFont="1" applyFill="1" applyBorder="1" applyAlignment="1">
      <alignment vertical="center"/>
    </xf>
    <xf numFmtId="0" fontId="10" fillId="8" borderId="49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7" fillId="3" borderId="52" xfId="0" applyNumberFormat="1" applyFont="1" applyFill="1" applyBorder="1" applyAlignment="1">
      <alignment vertical="center" wrapText="1"/>
    </xf>
    <xf numFmtId="0" fontId="3" fillId="10" borderId="53" xfId="0" applyFont="1" applyFill="1" applyBorder="1" applyAlignment="1">
      <alignment horizontal="right"/>
    </xf>
    <xf numFmtId="0" fontId="3" fillId="2" borderId="6" xfId="0" applyFont="1" applyFill="1" applyBorder="1"/>
    <xf numFmtId="3" fontId="3" fillId="0" borderId="53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0" fontId="3" fillId="10" borderId="53" xfId="0" applyFont="1" applyFill="1" applyBorder="1" applyAlignment="1">
      <alignment horizontal="right" vertical="center" wrapText="1"/>
    </xf>
    <xf numFmtId="17" fontId="3" fillId="0" borderId="53" xfId="0" applyNumberFormat="1" applyFont="1" applyFill="1" applyBorder="1" applyAlignment="1">
      <alignment horizontal="right" vertical="center"/>
    </xf>
    <xf numFmtId="0" fontId="3" fillId="10" borderId="53" xfId="0" applyFont="1" applyFill="1" applyBorder="1" applyAlignment="1">
      <alignment horizontal="right" vertical="center"/>
    </xf>
    <xf numFmtId="3" fontId="3" fillId="0" borderId="53" xfId="0" applyNumberFormat="1" applyFont="1" applyFill="1" applyBorder="1" applyAlignment="1">
      <alignment horizontal="right" vertical="center"/>
    </xf>
    <xf numFmtId="3" fontId="3" fillId="0" borderId="53" xfId="0" applyNumberFormat="1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17" fontId="3" fillId="0" borderId="53" xfId="0" applyNumberFormat="1" applyFont="1" applyBorder="1" applyAlignment="1">
      <alignment horizontal="right" vertical="center"/>
    </xf>
    <xf numFmtId="17" fontId="3" fillId="10" borderId="53" xfId="0" applyNumberFormat="1" applyFont="1" applyFill="1" applyBorder="1" applyAlignment="1">
      <alignment horizontal="right" vertical="center"/>
    </xf>
    <xf numFmtId="0" fontId="3" fillId="0" borderId="53" xfId="0" applyFont="1" applyBorder="1" applyAlignment="1">
      <alignment horizontal="right" vertical="center" wrapText="1"/>
    </xf>
    <xf numFmtId="0" fontId="2" fillId="2" borderId="55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7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7" fillId="3" borderId="11" xfId="0" applyNumberFormat="1" applyFont="1" applyFill="1" applyBorder="1" applyAlignment="1">
      <alignment horizontal="center" vertical="center"/>
    </xf>
    <xf numFmtId="49" fontId="17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vertical="center"/>
    </xf>
    <xf numFmtId="49" fontId="15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</cellXfs>
  <cellStyles count="2"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20" zoomScaleNormal="120" workbookViewId="0">
      <selection activeCell="C9" sqref="C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90" customFormat="1" ht="12" customHeight="1" x14ac:dyDescent="0.25">
      <c r="A9" s="84"/>
      <c r="B9" s="85" t="s">
        <v>0</v>
      </c>
      <c r="C9" s="86" t="s">
        <v>102</v>
      </c>
      <c r="D9" s="87"/>
      <c r="E9" s="122" t="s">
        <v>66</v>
      </c>
      <c r="F9" s="123"/>
      <c r="G9" s="88">
        <v>700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</row>
    <row r="10" spans="1:255" s="90" customFormat="1" ht="25.5" customHeight="1" x14ac:dyDescent="0.25">
      <c r="A10" s="84"/>
      <c r="B10" s="91" t="s">
        <v>1</v>
      </c>
      <c r="C10" s="92" t="s">
        <v>85</v>
      </c>
      <c r="D10" s="87"/>
      <c r="E10" s="120" t="s">
        <v>2</v>
      </c>
      <c r="F10" s="121"/>
      <c r="G10" s="93" t="s">
        <v>71</v>
      </c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</row>
    <row r="11" spans="1:255" s="90" customFormat="1" ht="18" customHeight="1" x14ac:dyDescent="0.25">
      <c r="A11" s="84"/>
      <c r="B11" s="91" t="s">
        <v>56</v>
      </c>
      <c r="C11" s="94" t="s">
        <v>69</v>
      </c>
      <c r="D11" s="87"/>
      <c r="E11" s="120" t="s">
        <v>86</v>
      </c>
      <c r="F11" s="121"/>
      <c r="G11" s="95">
        <v>6500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</row>
    <row r="12" spans="1:255" s="90" customFormat="1" ht="11.25" customHeight="1" x14ac:dyDescent="0.25">
      <c r="A12" s="84"/>
      <c r="B12" s="91" t="s">
        <v>57</v>
      </c>
      <c r="C12" s="94" t="s">
        <v>70</v>
      </c>
      <c r="D12" s="87"/>
      <c r="E12" s="128" t="s">
        <v>3</v>
      </c>
      <c r="F12" s="129"/>
      <c r="G12" s="96">
        <f>+G11*G9</f>
        <v>4550000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</row>
    <row r="13" spans="1:255" s="90" customFormat="1" ht="11.25" customHeight="1" x14ac:dyDescent="0.25">
      <c r="A13" s="84"/>
      <c r="B13" s="91" t="s">
        <v>58</v>
      </c>
      <c r="C13" s="94" t="s">
        <v>59</v>
      </c>
      <c r="D13" s="87"/>
      <c r="E13" s="120" t="s">
        <v>4</v>
      </c>
      <c r="F13" s="121"/>
      <c r="G13" s="97" t="s">
        <v>72</v>
      </c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</row>
    <row r="14" spans="1:255" s="90" customFormat="1" ht="15" x14ac:dyDescent="0.25">
      <c r="A14" s="84"/>
      <c r="B14" s="91" t="s">
        <v>5</v>
      </c>
      <c r="C14" s="92" t="s">
        <v>59</v>
      </c>
      <c r="D14" s="87"/>
      <c r="E14" s="120" t="s">
        <v>6</v>
      </c>
      <c r="F14" s="121"/>
      <c r="G14" s="98" t="s">
        <v>98</v>
      </c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</row>
    <row r="15" spans="1:255" s="90" customFormat="1" ht="25.5" customHeight="1" x14ac:dyDescent="0.25">
      <c r="A15" s="84"/>
      <c r="B15" s="91" t="s">
        <v>7</v>
      </c>
      <c r="C15" s="99">
        <v>45078</v>
      </c>
      <c r="D15" s="87"/>
      <c r="E15" s="124" t="s">
        <v>8</v>
      </c>
      <c r="F15" s="125"/>
      <c r="G15" s="100" t="s">
        <v>73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</row>
    <row r="16" spans="1:255" ht="12" customHeight="1" x14ac:dyDescent="0.25">
      <c r="A16" s="2"/>
      <c r="B16" s="101"/>
      <c r="C16" s="6"/>
      <c r="D16" s="7"/>
      <c r="E16" s="8"/>
      <c r="F16" s="8"/>
      <c r="G16" s="102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26" t="s">
        <v>9</v>
      </c>
      <c r="C17" s="127"/>
      <c r="D17" s="127"/>
      <c r="E17" s="127"/>
      <c r="F17" s="127"/>
      <c r="G17" s="12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103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104" t="s">
        <v>10</v>
      </c>
      <c r="C19" s="105"/>
      <c r="D19" s="106"/>
      <c r="E19" s="106"/>
      <c r="F19" s="107"/>
      <c r="G19" s="108"/>
    </row>
    <row r="20" spans="1:255" ht="24" customHeight="1" x14ac:dyDescent="0.25">
      <c r="A20" s="5"/>
      <c r="B20" s="109" t="s">
        <v>11</v>
      </c>
      <c r="C20" s="110" t="s">
        <v>12</v>
      </c>
      <c r="D20" s="110" t="s">
        <v>13</v>
      </c>
      <c r="E20" s="109" t="s">
        <v>14</v>
      </c>
      <c r="F20" s="110" t="s">
        <v>15</v>
      </c>
      <c r="G20" s="109" t="s">
        <v>16</v>
      </c>
    </row>
    <row r="21" spans="1:255" s="90" customFormat="1" ht="12" customHeight="1" x14ac:dyDescent="0.25">
      <c r="A21" s="84"/>
      <c r="B21" s="111" t="s">
        <v>74</v>
      </c>
      <c r="C21" s="112" t="s">
        <v>17</v>
      </c>
      <c r="D21" s="112">
        <v>12</v>
      </c>
      <c r="E21" s="112" t="s">
        <v>75</v>
      </c>
      <c r="F21" s="113">
        <v>22000</v>
      </c>
      <c r="G21" s="114">
        <f>+F21*D21</f>
        <v>264000</v>
      </c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</row>
    <row r="22" spans="1:255" s="90" customFormat="1" ht="12" customHeight="1" x14ac:dyDescent="0.25">
      <c r="A22" s="84"/>
      <c r="B22" s="111" t="s">
        <v>76</v>
      </c>
      <c r="C22" s="112" t="s">
        <v>17</v>
      </c>
      <c r="D22" s="112">
        <v>1</v>
      </c>
      <c r="E22" s="112" t="s">
        <v>77</v>
      </c>
      <c r="F22" s="113">
        <v>22000</v>
      </c>
      <c r="G22" s="114">
        <f t="shared" ref="G22:G24" si="0">+F22*D22</f>
        <v>22000</v>
      </c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  <c r="IS22" s="89"/>
      <c r="IT22" s="89"/>
      <c r="IU22" s="89"/>
    </row>
    <row r="23" spans="1:255" s="90" customFormat="1" ht="12" customHeight="1" x14ac:dyDescent="0.25">
      <c r="A23" s="84"/>
      <c r="B23" s="111" t="s">
        <v>78</v>
      </c>
      <c r="C23" s="112" t="s">
        <v>17</v>
      </c>
      <c r="D23" s="112">
        <v>6</v>
      </c>
      <c r="E23" s="112" t="s">
        <v>75</v>
      </c>
      <c r="F23" s="113">
        <v>22000</v>
      </c>
      <c r="G23" s="114">
        <f t="shared" si="0"/>
        <v>132000</v>
      </c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  <c r="IS23" s="89"/>
      <c r="IT23" s="89"/>
      <c r="IU23" s="89"/>
    </row>
    <row r="24" spans="1:255" s="90" customFormat="1" ht="12" customHeight="1" x14ac:dyDescent="0.25">
      <c r="A24" s="84"/>
      <c r="B24" s="111" t="s">
        <v>79</v>
      </c>
      <c r="C24" s="112" t="s">
        <v>17</v>
      </c>
      <c r="D24" s="112">
        <v>6</v>
      </c>
      <c r="E24" s="112" t="s">
        <v>75</v>
      </c>
      <c r="F24" s="113">
        <v>22000</v>
      </c>
      <c r="G24" s="114">
        <f t="shared" si="0"/>
        <v>132000</v>
      </c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  <c r="IR24" s="89"/>
      <c r="IS24" s="89"/>
      <c r="IT24" s="89"/>
      <c r="IU24" s="89"/>
    </row>
    <row r="25" spans="1:255" ht="12" customHeight="1" x14ac:dyDescent="0.25">
      <c r="A25" s="34"/>
      <c r="B25" s="78" t="s">
        <v>18</v>
      </c>
      <c r="C25" s="79"/>
      <c r="D25" s="79"/>
      <c r="E25" s="79"/>
      <c r="F25" s="80"/>
      <c r="G25" s="81">
        <f>SUM(G21:G24)</f>
        <v>550000</v>
      </c>
    </row>
    <row r="26" spans="1:255" ht="14.25" customHeight="1" x14ac:dyDescent="0.25">
      <c r="A26" s="9"/>
      <c r="B26" s="10"/>
      <c r="C26" s="12"/>
      <c r="D26" s="12"/>
      <c r="E26" s="12"/>
      <c r="F26" s="13"/>
      <c r="G26" s="13"/>
    </row>
    <row r="27" spans="1:255" ht="12" customHeight="1" x14ac:dyDescent="0.25">
      <c r="A27" s="5"/>
      <c r="B27" s="104" t="s">
        <v>19</v>
      </c>
      <c r="C27" s="105"/>
      <c r="D27" s="106"/>
      <c r="E27" s="106"/>
      <c r="F27" s="107"/>
      <c r="G27" s="108"/>
    </row>
    <row r="28" spans="1:255" ht="24" customHeight="1" x14ac:dyDescent="0.25">
      <c r="A28" s="5"/>
      <c r="B28" s="109" t="s">
        <v>11</v>
      </c>
      <c r="C28" s="110" t="s">
        <v>12</v>
      </c>
      <c r="D28" s="110" t="s">
        <v>13</v>
      </c>
      <c r="E28" s="109" t="s">
        <v>14</v>
      </c>
      <c r="F28" s="110" t="s">
        <v>15</v>
      </c>
      <c r="G28" s="109" t="s">
        <v>16</v>
      </c>
    </row>
    <row r="29" spans="1:255" s="90" customFormat="1" ht="12" customHeight="1" x14ac:dyDescent="0.25">
      <c r="A29" s="84"/>
      <c r="B29" s="111"/>
      <c r="C29" s="112"/>
      <c r="D29" s="112"/>
      <c r="E29" s="112"/>
      <c r="F29" s="113"/>
      <c r="G29" s="114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  <c r="IR29" s="89"/>
      <c r="IS29" s="89"/>
      <c r="IT29" s="89"/>
      <c r="IU29" s="89"/>
    </row>
    <row r="30" spans="1:255" ht="11.25" customHeight="1" x14ac:dyDescent="0.25">
      <c r="B30" s="17" t="s">
        <v>20</v>
      </c>
      <c r="C30" s="18"/>
      <c r="D30" s="18"/>
      <c r="E30" s="18"/>
      <c r="F30" s="19"/>
      <c r="G30" s="20">
        <f>SUM(G29)</f>
        <v>0</v>
      </c>
    </row>
    <row r="31" spans="1:255" ht="15.75" customHeight="1" x14ac:dyDescent="0.25">
      <c r="A31" s="5"/>
      <c r="B31" s="14"/>
      <c r="C31" s="15"/>
      <c r="D31" s="15"/>
      <c r="E31" s="15"/>
      <c r="F31" s="16"/>
      <c r="G31" s="16"/>
      <c r="K31" s="77"/>
    </row>
    <row r="32" spans="1:255" ht="12" customHeight="1" x14ac:dyDescent="0.25">
      <c r="A32" s="5"/>
      <c r="B32" s="104" t="s">
        <v>21</v>
      </c>
      <c r="C32" s="105"/>
      <c r="D32" s="106"/>
      <c r="E32" s="106"/>
      <c r="F32" s="107"/>
      <c r="G32" s="108"/>
    </row>
    <row r="33" spans="1:255" ht="24" customHeight="1" x14ac:dyDescent="0.25">
      <c r="A33" s="5"/>
      <c r="B33" s="109" t="s">
        <v>11</v>
      </c>
      <c r="C33" s="110" t="s">
        <v>12</v>
      </c>
      <c r="D33" s="110" t="s">
        <v>13</v>
      </c>
      <c r="E33" s="109" t="s">
        <v>14</v>
      </c>
      <c r="F33" s="110" t="s">
        <v>15</v>
      </c>
      <c r="G33" s="109" t="s">
        <v>16</v>
      </c>
    </row>
    <row r="34" spans="1:255" s="90" customFormat="1" ht="12" customHeight="1" x14ac:dyDescent="0.25">
      <c r="A34" s="84"/>
      <c r="B34" s="111" t="s">
        <v>80</v>
      </c>
      <c r="C34" s="112" t="s">
        <v>22</v>
      </c>
      <c r="D34" s="112">
        <v>0.09</v>
      </c>
      <c r="E34" s="112" t="s">
        <v>81</v>
      </c>
      <c r="F34" s="113">
        <v>407151</v>
      </c>
      <c r="G34" s="114">
        <f>+F34*D34</f>
        <v>36643.589999999997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</row>
    <row r="35" spans="1:255" s="90" customFormat="1" ht="12" customHeight="1" x14ac:dyDescent="0.25">
      <c r="A35" s="84"/>
      <c r="B35" s="111" t="s">
        <v>82</v>
      </c>
      <c r="C35" s="112" t="s">
        <v>22</v>
      </c>
      <c r="D35" s="112">
        <v>0.09</v>
      </c>
      <c r="E35" s="112" t="s">
        <v>81</v>
      </c>
      <c r="F35" s="113">
        <v>407151</v>
      </c>
      <c r="G35" s="114">
        <f t="shared" ref="G35:G37" si="1">+F35*D35</f>
        <v>36643.589999999997</v>
      </c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  <c r="IS35" s="89"/>
      <c r="IT35" s="89"/>
      <c r="IU35" s="89"/>
    </row>
    <row r="36" spans="1:255" s="90" customFormat="1" ht="12" customHeight="1" x14ac:dyDescent="0.25">
      <c r="A36" s="84"/>
      <c r="B36" s="111" t="s">
        <v>83</v>
      </c>
      <c r="C36" s="112" t="s">
        <v>22</v>
      </c>
      <c r="D36" s="112">
        <v>0.06</v>
      </c>
      <c r="E36" s="112" t="s">
        <v>81</v>
      </c>
      <c r="F36" s="113">
        <v>399612</v>
      </c>
      <c r="G36" s="114">
        <f t="shared" si="1"/>
        <v>23976.719999999998</v>
      </c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  <c r="IS36" s="89"/>
      <c r="IT36" s="89"/>
      <c r="IU36" s="89"/>
    </row>
    <row r="37" spans="1:255" s="90" customFormat="1" ht="12" customHeight="1" x14ac:dyDescent="0.25">
      <c r="A37" s="84"/>
      <c r="B37" s="111" t="s">
        <v>84</v>
      </c>
      <c r="C37" s="112" t="s">
        <v>22</v>
      </c>
      <c r="D37" s="112">
        <v>2</v>
      </c>
      <c r="E37" s="112" t="s">
        <v>81</v>
      </c>
      <c r="F37" s="113">
        <v>95040</v>
      </c>
      <c r="G37" s="114">
        <f t="shared" si="1"/>
        <v>190080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</row>
    <row r="38" spans="1:255" ht="12" customHeight="1" x14ac:dyDescent="0.25">
      <c r="A38" s="34"/>
      <c r="B38" s="78" t="s">
        <v>23</v>
      </c>
      <c r="C38" s="79"/>
      <c r="D38" s="79"/>
      <c r="E38" s="79"/>
      <c r="F38" s="80"/>
      <c r="G38" s="81">
        <f>SUM(G34:G37)</f>
        <v>287343.90000000002</v>
      </c>
    </row>
    <row r="39" spans="1:255" ht="12" customHeight="1" x14ac:dyDescent="0.25">
      <c r="A39" s="34"/>
      <c r="B39" s="14"/>
      <c r="C39" s="15"/>
      <c r="D39" s="15"/>
      <c r="E39" s="15"/>
      <c r="F39" s="16"/>
      <c r="G39" s="16"/>
    </row>
    <row r="40" spans="1:255" ht="12" customHeight="1" x14ac:dyDescent="0.25">
      <c r="A40" s="5"/>
      <c r="B40" s="104" t="s">
        <v>24</v>
      </c>
      <c r="C40" s="105"/>
      <c r="D40" s="106"/>
      <c r="E40" s="106"/>
      <c r="F40" s="107"/>
      <c r="G40" s="108"/>
    </row>
    <row r="41" spans="1:255" ht="24" customHeight="1" x14ac:dyDescent="0.25">
      <c r="A41" s="5"/>
      <c r="B41" s="109" t="s">
        <v>25</v>
      </c>
      <c r="C41" s="110" t="s">
        <v>26</v>
      </c>
      <c r="D41" s="110" t="s">
        <v>27</v>
      </c>
      <c r="E41" s="109" t="s">
        <v>14</v>
      </c>
      <c r="F41" s="110" t="s">
        <v>15</v>
      </c>
      <c r="G41" s="109" t="s">
        <v>16</v>
      </c>
    </row>
    <row r="42" spans="1:255" s="90" customFormat="1" ht="12" customHeight="1" x14ac:dyDescent="0.25">
      <c r="A42" s="84"/>
      <c r="B42" s="117" t="s">
        <v>28</v>
      </c>
      <c r="C42" s="112"/>
      <c r="D42" s="112"/>
      <c r="E42" s="112"/>
      <c r="F42" s="113"/>
      <c r="G42" s="114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  <c r="DL42" s="89"/>
      <c r="DM42" s="89"/>
      <c r="DN42" s="89"/>
      <c r="DO42" s="89"/>
      <c r="DP42" s="89"/>
      <c r="DQ42" s="89"/>
      <c r="DR42" s="89"/>
      <c r="DS42" s="89"/>
      <c r="DT42" s="89"/>
      <c r="DU42" s="89"/>
      <c r="DV42" s="89"/>
      <c r="DW42" s="89"/>
      <c r="DX42" s="89"/>
      <c r="DY42" s="89"/>
      <c r="DZ42" s="89"/>
      <c r="EA42" s="89"/>
      <c r="EB42" s="89"/>
      <c r="EC42" s="89"/>
      <c r="ED42" s="89"/>
      <c r="EE42" s="89"/>
      <c r="EF42" s="89"/>
      <c r="EG42" s="89"/>
      <c r="EH42" s="89"/>
      <c r="EI42" s="89"/>
      <c r="EJ42" s="89"/>
      <c r="EK42" s="89"/>
      <c r="EL42" s="89"/>
      <c r="EM42" s="89"/>
      <c r="EN42" s="89"/>
      <c r="EO42" s="89"/>
      <c r="EP42" s="89"/>
      <c r="EQ42" s="89"/>
      <c r="ER42" s="89"/>
      <c r="ES42" s="89"/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  <c r="FE42" s="89"/>
      <c r="FF42" s="89"/>
      <c r="FG42" s="89"/>
      <c r="FH42" s="89"/>
      <c r="FI42" s="89"/>
      <c r="FJ42" s="89"/>
      <c r="FK42" s="89"/>
      <c r="FL42" s="89"/>
      <c r="FM42" s="89"/>
      <c r="FN42" s="89"/>
      <c r="FO42" s="89"/>
      <c r="FP42" s="89"/>
      <c r="FQ42" s="89"/>
      <c r="FR42" s="89"/>
      <c r="FS42" s="89"/>
      <c r="FT42" s="89"/>
      <c r="FU42" s="89"/>
      <c r="FV42" s="89"/>
      <c r="FW42" s="89"/>
      <c r="FX42" s="89"/>
      <c r="FY42" s="89"/>
      <c r="FZ42" s="89"/>
      <c r="GA42" s="89"/>
      <c r="GB42" s="89"/>
      <c r="GC42" s="89"/>
      <c r="GD42" s="89"/>
      <c r="GE42" s="89"/>
      <c r="GF42" s="89"/>
      <c r="GG42" s="89"/>
      <c r="GH42" s="89"/>
      <c r="GI42" s="89"/>
      <c r="GJ42" s="89"/>
      <c r="GK42" s="89"/>
      <c r="GL42" s="89"/>
      <c r="GM42" s="89"/>
      <c r="GN42" s="89"/>
      <c r="GO42" s="89"/>
      <c r="GP42" s="89"/>
      <c r="GQ42" s="89"/>
      <c r="GR42" s="89"/>
      <c r="GS42" s="89"/>
      <c r="GT42" s="89"/>
      <c r="GU42" s="89"/>
      <c r="GV42" s="89"/>
      <c r="GW42" s="89"/>
      <c r="GX42" s="89"/>
      <c r="GY42" s="89"/>
      <c r="GZ42" s="89"/>
      <c r="HA42" s="89"/>
      <c r="HB42" s="89"/>
      <c r="HC42" s="89"/>
      <c r="HD42" s="89"/>
      <c r="HE42" s="89"/>
      <c r="HF42" s="89"/>
      <c r="HG42" s="89"/>
      <c r="HH42" s="89"/>
      <c r="HI42" s="89"/>
      <c r="HJ42" s="89"/>
      <c r="HK42" s="89"/>
      <c r="HL42" s="89"/>
      <c r="HM42" s="89"/>
      <c r="HN42" s="89"/>
      <c r="HO42" s="89"/>
      <c r="HP42" s="89"/>
      <c r="HQ42" s="89"/>
      <c r="HR42" s="89"/>
      <c r="HS42" s="89"/>
      <c r="HT42" s="89"/>
      <c r="HU42" s="89"/>
      <c r="HV42" s="89"/>
      <c r="HW42" s="89"/>
      <c r="HX42" s="89"/>
      <c r="HY42" s="89"/>
      <c r="HZ42" s="89"/>
      <c r="IA42" s="89"/>
      <c r="IB42" s="89"/>
      <c r="IC42" s="89"/>
      <c r="ID42" s="89"/>
      <c r="IE42" s="89"/>
      <c r="IF42" s="89"/>
      <c r="IG42" s="89"/>
      <c r="IH42" s="89"/>
      <c r="II42" s="89"/>
      <c r="IJ42" s="89"/>
      <c r="IK42" s="89"/>
      <c r="IL42" s="89"/>
      <c r="IM42" s="89"/>
      <c r="IN42" s="89"/>
      <c r="IO42" s="89"/>
      <c r="IP42" s="89"/>
      <c r="IQ42" s="89"/>
      <c r="IR42" s="89"/>
      <c r="IS42" s="89"/>
      <c r="IT42" s="89"/>
      <c r="IU42" s="89"/>
    </row>
    <row r="43" spans="1:255" s="90" customFormat="1" ht="12" customHeight="1" x14ac:dyDescent="0.25">
      <c r="A43" s="84"/>
      <c r="B43" s="111" t="s">
        <v>87</v>
      </c>
      <c r="C43" s="112" t="s">
        <v>29</v>
      </c>
      <c r="D43" s="112">
        <v>250</v>
      </c>
      <c r="E43" s="112" t="s">
        <v>88</v>
      </c>
      <c r="F43" s="113">
        <v>1183</v>
      </c>
      <c r="G43" s="114">
        <f>+F43*D43</f>
        <v>295750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</row>
    <row r="44" spans="1:255" s="90" customFormat="1" ht="12" customHeight="1" x14ac:dyDescent="0.25">
      <c r="A44" s="84"/>
      <c r="B44" s="111" t="s">
        <v>89</v>
      </c>
      <c r="C44" s="112" t="s">
        <v>29</v>
      </c>
      <c r="D44" s="112">
        <v>200</v>
      </c>
      <c r="E44" s="112" t="s">
        <v>60</v>
      </c>
      <c r="F44" s="113">
        <v>1371</v>
      </c>
      <c r="G44" s="114">
        <f>+F44*D44</f>
        <v>274200</v>
      </c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  <c r="IF44" s="89"/>
      <c r="IG44" s="89"/>
      <c r="IH44" s="89"/>
      <c r="II44" s="89"/>
      <c r="IJ44" s="89"/>
      <c r="IK44" s="89"/>
      <c r="IL44" s="89"/>
      <c r="IM44" s="89"/>
      <c r="IN44" s="89"/>
      <c r="IO44" s="89"/>
      <c r="IP44" s="89"/>
      <c r="IQ44" s="89"/>
      <c r="IR44" s="89"/>
      <c r="IS44" s="89"/>
      <c r="IT44" s="89"/>
      <c r="IU44" s="89"/>
    </row>
    <row r="45" spans="1:255" s="90" customFormat="1" ht="12" customHeight="1" x14ac:dyDescent="0.25">
      <c r="A45" s="84"/>
      <c r="B45" s="111" t="s">
        <v>90</v>
      </c>
      <c r="C45" s="112" t="s">
        <v>63</v>
      </c>
      <c r="D45" s="112">
        <v>3</v>
      </c>
      <c r="E45" s="112" t="s">
        <v>91</v>
      </c>
      <c r="F45" s="113">
        <v>21694</v>
      </c>
      <c r="G45" s="114">
        <f t="shared" ref="G45:G50" si="2">+F45*D45</f>
        <v>65082</v>
      </c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89"/>
      <c r="CX45" s="89"/>
      <c r="CY45" s="89"/>
      <c r="CZ45" s="89"/>
      <c r="DA45" s="89"/>
      <c r="DB45" s="89"/>
      <c r="DC45" s="89"/>
      <c r="DD45" s="89"/>
      <c r="DE45" s="89"/>
      <c r="DF45" s="89"/>
      <c r="DG45" s="89"/>
      <c r="DH45" s="89"/>
      <c r="DI45" s="89"/>
      <c r="DJ45" s="89"/>
      <c r="DK45" s="89"/>
      <c r="DL45" s="89"/>
      <c r="DM45" s="89"/>
      <c r="DN45" s="89"/>
      <c r="DO45" s="89"/>
      <c r="DP45" s="89"/>
      <c r="DQ45" s="89"/>
      <c r="DR45" s="89"/>
      <c r="DS45" s="89"/>
      <c r="DT45" s="89"/>
      <c r="DU45" s="89"/>
      <c r="DV45" s="89"/>
      <c r="DW45" s="89"/>
      <c r="DX45" s="89"/>
      <c r="DY45" s="89"/>
      <c r="DZ45" s="89"/>
      <c r="EA45" s="89"/>
      <c r="EB45" s="89"/>
      <c r="EC45" s="89"/>
      <c r="ED45" s="89"/>
      <c r="EE45" s="89"/>
      <c r="EF45" s="89"/>
      <c r="EG45" s="89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  <c r="FE45" s="89"/>
      <c r="FF45" s="89"/>
      <c r="FG45" s="89"/>
      <c r="FH45" s="89"/>
      <c r="FI45" s="89"/>
      <c r="FJ45" s="89"/>
      <c r="FK45" s="89"/>
      <c r="FL45" s="89"/>
      <c r="FM45" s="89"/>
      <c r="FN45" s="89"/>
      <c r="FO45" s="89"/>
      <c r="FP45" s="89"/>
      <c r="FQ45" s="89"/>
      <c r="FR45" s="89"/>
      <c r="FS45" s="89"/>
      <c r="FT45" s="89"/>
      <c r="FU45" s="89"/>
      <c r="FV45" s="89"/>
      <c r="FW45" s="89"/>
      <c r="FX45" s="89"/>
      <c r="FY45" s="89"/>
      <c r="FZ45" s="89"/>
      <c r="GA45" s="89"/>
      <c r="GB45" s="89"/>
      <c r="GC45" s="89"/>
      <c r="GD45" s="89"/>
      <c r="GE45" s="89"/>
      <c r="GF45" s="89"/>
      <c r="GG45" s="89"/>
      <c r="GH45" s="89"/>
      <c r="GI45" s="89"/>
      <c r="GJ45" s="89"/>
      <c r="GK45" s="89"/>
      <c r="GL45" s="89"/>
      <c r="GM45" s="89"/>
      <c r="GN45" s="89"/>
      <c r="GO45" s="89"/>
      <c r="GP45" s="89"/>
      <c r="GQ45" s="89"/>
      <c r="GR45" s="89"/>
      <c r="GS45" s="89"/>
      <c r="GT45" s="89"/>
      <c r="GU45" s="89"/>
      <c r="GV45" s="89"/>
      <c r="GW45" s="89"/>
      <c r="GX45" s="89"/>
      <c r="GY45" s="89"/>
      <c r="GZ45" s="89"/>
      <c r="HA45" s="89"/>
      <c r="HB45" s="89"/>
      <c r="HC45" s="89"/>
      <c r="HD45" s="89"/>
      <c r="HE45" s="89"/>
      <c r="HF45" s="89"/>
      <c r="HG45" s="89"/>
      <c r="HH45" s="89"/>
      <c r="HI45" s="89"/>
      <c r="HJ45" s="89"/>
      <c r="HK45" s="89"/>
      <c r="HL45" s="89"/>
      <c r="HM45" s="89"/>
      <c r="HN45" s="89"/>
      <c r="HO45" s="89"/>
      <c r="HP45" s="89"/>
      <c r="HQ45" s="89"/>
      <c r="HR45" s="89"/>
      <c r="HS45" s="89"/>
      <c r="HT45" s="89"/>
      <c r="HU45" s="89"/>
      <c r="HV45" s="89"/>
      <c r="HW45" s="89"/>
      <c r="HX45" s="89"/>
      <c r="HY45" s="89"/>
      <c r="HZ45" s="89"/>
      <c r="IA45" s="89"/>
      <c r="IB45" s="89"/>
      <c r="IC45" s="89"/>
      <c r="ID45" s="89"/>
      <c r="IE45" s="89"/>
      <c r="IF45" s="89"/>
      <c r="IG45" s="89"/>
      <c r="IH45" s="89"/>
      <c r="II45" s="89"/>
      <c r="IJ45" s="89"/>
      <c r="IK45" s="89"/>
      <c r="IL45" s="89"/>
      <c r="IM45" s="89"/>
      <c r="IN45" s="89"/>
      <c r="IO45" s="89"/>
      <c r="IP45" s="89"/>
      <c r="IQ45" s="89"/>
      <c r="IR45" s="89"/>
      <c r="IS45" s="89"/>
      <c r="IT45" s="89"/>
      <c r="IU45" s="89"/>
    </row>
    <row r="46" spans="1:255" s="90" customFormat="1" ht="12" customHeight="1" x14ac:dyDescent="0.25">
      <c r="A46" s="84"/>
      <c r="B46" s="117" t="s">
        <v>30</v>
      </c>
      <c r="C46" s="112"/>
      <c r="D46" s="112"/>
      <c r="E46" s="112"/>
      <c r="F46" s="113"/>
      <c r="G46" s="114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89"/>
      <c r="EE46" s="89"/>
      <c r="EF46" s="89"/>
      <c r="EG46" s="89"/>
      <c r="EH46" s="89"/>
      <c r="EI46" s="89"/>
      <c r="EJ46" s="89"/>
      <c r="EK46" s="89"/>
      <c r="EL46" s="89"/>
      <c r="EM46" s="89"/>
      <c r="EN46" s="89"/>
      <c r="EO46" s="89"/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  <c r="FF46" s="89"/>
      <c r="FG46" s="89"/>
      <c r="FH46" s="89"/>
      <c r="FI46" s="89"/>
      <c r="FJ46" s="89"/>
      <c r="FK46" s="89"/>
      <c r="FL46" s="89"/>
      <c r="FM46" s="89"/>
      <c r="FN46" s="89"/>
      <c r="FO46" s="89"/>
      <c r="FP46" s="89"/>
      <c r="FQ46" s="89"/>
      <c r="FR46" s="89"/>
      <c r="FS46" s="89"/>
      <c r="FT46" s="89"/>
      <c r="FU46" s="89"/>
      <c r="FV46" s="89"/>
      <c r="FW46" s="89"/>
      <c r="FX46" s="89"/>
      <c r="FY46" s="89"/>
      <c r="FZ46" s="89"/>
      <c r="GA46" s="89"/>
      <c r="GB46" s="89"/>
      <c r="GC46" s="89"/>
      <c r="GD46" s="89"/>
      <c r="GE46" s="89"/>
      <c r="GF46" s="89"/>
      <c r="GG46" s="89"/>
      <c r="GH46" s="89"/>
      <c r="GI46" s="89"/>
      <c r="GJ46" s="89"/>
      <c r="GK46" s="89"/>
      <c r="GL46" s="89"/>
      <c r="GM46" s="89"/>
      <c r="GN46" s="89"/>
      <c r="GO46" s="89"/>
      <c r="GP46" s="89"/>
      <c r="GQ46" s="89"/>
      <c r="GR46" s="89"/>
      <c r="GS46" s="89"/>
      <c r="GT46" s="89"/>
      <c r="GU46" s="89"/>
      <c r="GV46" s="89"/>
      <c r="GW46" s="89"/>
      <c r="GX46" s="89"/>
      <c r="GY46" s="89"/>
      <c r="GZ46" s="89"/>
      <c r="HA46" s="89"/>
      <c r="HB46" s="89"/>
      <c r="HC46" s="89"/>
      <c r="HD46" s="89"/>
      <c r="HE46" s="89"/>
      <c r="HF46" s="89"/>
      <c r="HG46" s="89"/>
      <c r="HH46" s="89"/>
      <c r="HI46" s="89"/>
      <c r="HJ46" s="89"/>
      <c r="HK46" s="89"/>
      <c r="HL46" s="89"/>
      <c r="HM46" s="89"/>
      <c r="HN46" s="89"/>
      <c r="HO46" s="89"/>
      <c r="HP46" s="89"/>
      <c r="HQ46" s="89"/>
      <c r="HR46" s="89"/>
      <c r="HS46" s="89"/>
      <c r="HT46" s="89"/>
      <c r="HU46" s="89"/>
      <c r="HV46" s="89"/>
      <c r="HW46" s="89"/>
      <c r="HX46" s="89"/>
      <c r="HY46" s="89"/>
      <c r="HZ46" s="89"/>
      <c r="IA46" s="89"/>
      <c r="IB46" s="89"/>
      <c r="IC46" s="89"/>
      <c r="ID46" s="89"/>
      <c r="IE46" s="89"/>
      <c r="IF46" s="89"/>
      <c r="IG46" s="89"/>
      <c r="IH46" s="89"/>
      <c r="II46" s="89"/>
      <c r="IJ46" s="89"/>
      <c r="IK46" s="89"/>
      <c r="IL46" s="89"/>
      <c r="IM46" s="89"/>
      <c r="IN46" s="89"/>
      <c r="IO46" s="89"/>
      <c r="IP46" s="89"/>
      <c r="IQ46" s="89"/>
      <c r="IR46" s="89"/>
      <c r="IS46" s="89"/>
      <c r="IT46" s="89"/>
      <c r="IU46" s="89"/>
    </row>
    <row r="47" spans="1:255" s="90" customFormat="1" ht="12" customHeight="1" x14ac:dyDescent="0.25">
      <c r="A47" s="84"/>
      <c r="B47" s="111" t="s">
        <v>92</v>
      </c>
      <c r="C47" s="112" t="s">
        <v>63</v>
      </c>
      <c r="D47" s="112">
        <v>0.5</v>
      </c>
      <c r="E47" s="112" t="s">
        <v>93</v>
      </c>
      <c r="F47" s="113">
        <v>41650</v>
      </c>
      <c r="G47" s="114">
        <f t="shared" si="2"/>
        <v>20825</v>
      </c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  <c r="CO47" s="89"/>
      <c r="CP47" s="89"/>
      <c r="CQ47" s="89"/>
      <c r="CR47" s="89"/>
      <c r="CS47" s="89"/>
      <c r="CT47" s="89"/>
      <c r="CU47" s="89"/>
      <c r="CV47" s="89"/>
      <c r="CW47" s="89"/>
      <c r="CX47" s="89"/>
      <c r="CY47" s="89"/>
      <c r="CZ47" s="89"/>
      <c r="DA47" s="89"/>
      <c r="DB47" s="89"/>
      <c r="DC47" s="89"/>
      <c r="DD47" s="89"/>
      <c r="DE47" s="89"/>
      <c r="DF47" s="89"/>
      <c r="DG47" s="89"/>
      <c r="DH47" s="89"/>
      <c r="DI47" s="89"/>
      <c r="DJ47" s="89"/>
      <c r="DK47" s="89"/>
      <c r="DL47" s="89"/>
      <c r="DM47" s="89"/>
      <c r="DN47" s="89"/>
      <c r="DO47" s="89"/>
      <c r="DP47" s="89"/>
      <c r="DQ47" s="89"/>
      <c r="DR47" s="89"/>
      <c r="DS47" s="89"/>
      <c r="DT47" s="89"/>
      <c r="DU47" s="89"/>
      <c r="DV47" s="89"/>
      <c r="DW47" s="89"/>
      <c r="DX47" s="89"/>
      <c r="DY47" s="89"/>
      <c r="DZ47" s="89"/>
      <c r="EA47" s="89"/>
      <c r="EB47" s="89"/>
      <c r="EC47" s="89"/>
      <c r="ED47" s="89"/>
      <c r="EE47" s="89"/>
      <c r="EF47" s="89"/>
      <c r="EG47" s="89"/>
      <c r="EH47" s="89"/>
      <c r="EI47" s="89"/>
      <c r="EJ47" s="89"/>
      <c r="EK47" s="89"/>
      <c r="EL47" s="89"/>
      <c r="EM47" s="89"/>
      <c r="EN47" s="89"/>
      <c r="EO47" s="89"/>
      <c r="EP47" s="89"/>
      <c r="EQ47" s="89"/>
      <c r="ER47" s="89"/>
      <c r="ES47" s="89"/>
      <c r="ET47" s="89"/>
      <c r="EU47" s="89"/>
      <c r="EV47" s="89"/>
      <c r="EW47" s="89"/>
      <c r="EX47" s="89"/>
      <c r="EY47" s="89"/>
      <c r="EZ47" s="89"/>
      <c r="FA47" s="89"/>
      <c r="FB47" s="89"/>
      <c r="FC47" s="89"/>
      <c r="FD47" s="89"/>
      <c r="FE47" s="89"/>
      <c r="FF47" s="89"/>
      <c r="FG47" s="89"/>
      <c r="FH47" s="89"/>
      <c r="FI47" s="89"/>
      <c r="FJ47" s="89"/>
      <c r="FK47" s="89"/>
      <c r="FL47" s="89"/>
      <c r="FM47" s="89"/>
      <c r="FN47" s="89"/>
      <c r="FO47" s="89"/>
      <c r="FP47" s="89"/>
      <c r="FQ47" s="89"/>
      <c r="FR47" s="89"/>
      <c r="FS47" s="89"/>
      <c r="FT47" s="89"/>
      <c r="FU47" s="89"/>
      <c r="FV47" s="89"/>
      <c r="FW47" s="89"/>
      <c r="FX47" s="89"/>
      <c r="FY47" s="89"/>
      <c r="FZ47" s="89"/>
      <c r="GA47" s="89"/>
      <c r="GB47" s="89"/>
      <c r="GC47" s="89"/>
      <c r="GD47" s="89"/>
      <c r="GE47" s="89"/>
      <c r="GF47" s="89"/>
      <c r="GG47" s="89"/>
      <c r="GH47" s="89"/>
      <c r="GI47" s="89"/>
      <c r="GJ47" s="89"/>
      <c r="GK47" s="89"/>
      <c r="GL47" s="89"/>
      <c r="GM47" s="89"/>
      <c r="GN47" s="89"/>
      <c r="GO47" s="89"/>
      <c r="GP47" s="89"/>
      <c r="GQ47" s="89"/>
      <c r="GR47" s="89"/>
      <c r="GS47" s="89"/>
      <c r="GT47" s="89"/>
      <c r="GU47" s="89"/>
      <c r="GV47" s="89"/>
      <c r="GW47" s="89"/>
      <c r="GX47" s="89"/>
      <c r="GY47" s="89"/>
      <c r="GZ47" s="89"/>
      <c r="HA47" s="89"/>
      <c r="HB47" s="89"/>
      <c r="HC47" s="89"/>
      <c r="HD47" s="89"/>
      <c r="HE47" s="89"/>
      <c r="HF47" s="89"/>
      <c r="HG47" s="89"/>
      <c r="HH47" s="89"/>
      <c r="HI47" s="89"/>
      <c r="HJ47" s="89"/>
      <c r="HK47" s="89"/>
      <c r="HL47" s="89"/>
      <c r="HM47" s="89"/>
      <c r="HN47" s="89"/>
      <c r="HO47" s="89"/>
      <c r="HP47" s="89"/>
      <c r="HQ47" s="89"/>
      <c r="HR47" s="89"/>
      <c r="HS47" s="89"/>
      <c r="HT47" s="89"/>
      <c r="HU47" s="89"/>
      <c r="HV47" s="89"/>
      <c r="HW47" s="89"/>
      <c r="HX47" s="89"/>
      <c r="HY47" s="89"/>
      <c r="HZ47" s="89"/>
      <c r="IA47" s="89"/>
      <c r="IB47" s="89"/>
      <c r="IC47" s="89"/>
      <c r="ID47" s="89"/>
      <c r="IE47" s="89"/>
      <c r="IF47" s="89"/>
      <c r="IG47" s="89"/>
      <c r="IH47" s="89"/>
      <c r="II47" s="89"/>
      <c r="IJ47" s="89"/>
      <c r="IK47" s="89"/>
      <c r="IL47" s="89"/>
      <c r="IM47" s="89"/>
      <c r="IN47" s="89"/>
      <c r="IO47" s="89"/>
      <c r="IP47" s="89"/>
      <c r="IQ47" s="89"/>
      <c r="IR47" s="89"/>
      <c r="IS47" s="89"/>
      <c r="IT47" s="89"/>
      <c r="IU47" s="89"/>
    </row>
    <row r="48" spans="1:255" s="90" customFormat="1" ht="12" customHeight="1" x14ac:dyDescent="0.25">
      <c r="A48" s="84"/>
      <c r="B48" s="117" t="s">
        <v>94</v>
      </c>
      <c r="C48" s="112"/>
      <c r="D48" s="112"/>
      <c r="E48" s="112"/>
      <c r="F48" s="113"/>
      <c r="G48" s="114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  <c r="CO48" s="89"/>
      <c r="CP48" s="89"/>
      <c r="CQ48" s="89"/>
      <c r="CR48" s="89"/>
      <c r="CS48" s="89"/>
      <c r="CT48" s="89"/>
      <c r="CU48" s="89"/>
      <c r="CV48" s="89"/>
      <c r="CW48" s="89"/>
      <c r="CX48" s="89"/>
      <c r="CY48" s="89"/>
      <c r="CZ48" s="89"/>
      <c r="DA48" s="89"/>
      <c r="DB48" s="89"/>
      <c r="DC48" s="89"/>
      <c r="DD48" s="89"/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/>
      <c r="DS48" s="89"/>
      <c r="DT48" s="89"/>
      <c r="DU48" s="89"/>
      <c r="DV48" s="89"/>
      <c r="DW48" s="89"/>
      <c r="DX48" s="89"/>
      <c r="DY48" s="89"/>
      <c r="DZ48" s="89"/>
      <c r="EA48" s="89"/>
      <c r="EB48" s="89"/>
      <c r="EC48" s="89"/>
      <c r="ED48" s="89"/>
      <c r="EE48" s="89"/>
      <c r="EF48" s="89"/>
      <c r="EG48" s="89"/>
      <c r="EH48" s="89"/>
      <c r="EI48" s="89"/>
      <c r="EJ48" s="89"/>
      <c r="EK48" s="89"/>
      <c r="EL48" s="89"/>
      <c r="EM48" s="89"/>
      <c r="EN48" s="89"/>
      <c r="EO48" s="89"/>
      <c r="EP48" s="89"/>
      <c r="EQ48" s="89"/>
      <c r="ER48" s="89"/>
      <c r="ES48" s="89"/>
      <c r="ET48" s="89"/>
      <c r="EU48" s="89"/>
      <c r="EV48" s="89"/>
      <c r="EW48" s="89"/>
      <c r="EX48" s="89"/>
      <c r="EY48" s="89"/>
      <c r="EZ48" s="89"/>
      <c r="FA48" s="89"/>
      <c r="FB48" s="89"/>
      <c r="FC48" s="89"/>
      <c r="FD48" s="89"/>
      <c r="FE48" s="89"/>
      <c r="FF48" s="89"/>
      <c r="FG48" s="89"/>
      <c r="FH48" s="89"/>
      <c r="FI48" s="89"/>
      <c r="FJ48" s="89"/>
      <c r="FK48" s="89"/>
      <c r="FL48" s="89"/>
      <c r="FM48" s="89"/>
      <c r="FN48" s="89"/>
      <c r="FO48" s="89"/>
      <c r="FP48" s="89"/>
      <c r="FQ48" s="89"/>
      <c r="FR48" s="89"/>
      <c r="FS48" s="89"/>
      <c r="FT48" s="89"/>
      <c r="FU48" s="89"/>
      <c r="FV48" s="89"/>
      <c r="FW48" s="89"/>
      <c r="FX48" s="89"/>
      <c r="FY48" s="89"/>
      <c r="FZ48" s="89"/>
      <c r="GA48" s="89"/>
      <c r="GB48" s="89"/>
      <c r="GC48" s="89"/>
      <c r="GD48" s="89"/>
      <c r="GE48" s="89"/>
      <c r="GF48" s="89"/>
      <c r="GG48" s="89"/>
      <c r="GH48" s="89"/>
      <c r="GI48" s="89"/>
      <c r="GJ48" s="89"/>
      <c r="GK48" s="89"/>
      <c r="GL48" s="89"/>
      <c r="GM48" s="89"/>
      <c r="GN48" s="89"/>
      <c r="GO48" s="89"/>
      <c r="GP48" s="89"/>
      <c r="GQ48" s="89"/>
      <c r="GR48" s="89"/>
      <c r="GS48" s="89"/>
      <c r="GT48" s="89"/>
      <c r="GU48" s="89"/>
      <c r="GV48" s="89"/>
      <c r="GW48" s="89"/>
      <c r="GX48" s="89"/>
      <c r="GY48" s="89"/>
      <c r="GZ48" s="89"/>
      <c r="HA48" s="89"/>
      <c r="HB48" s="89"/>
      <c r="HC48" s="89"/>
      <c r="HD48" s="89"/>
      <c r="HE48" s="89"/>
      <c r="HF48" s="89"/>
      <c r="HG48" s="89"/>
      <c r="HH48" s="89"/>
      <c r="HI48" s="89"/>
      <c r="HJ48" s="89"/>
      <c r="HK48" s="89"/>
      <c r="HL48" s="89"/>
      <c r="HM48" s="89"/>
      <c r="HN48" s="89"/>
      <c r="HO48" s="89"/>
      <c r="HP48" s="89"/>
      <c r="HQ48" s="89"/>
      <c r="HR48" s="89"/>
      <c r="HS48" s="89"/>
      <c r="HT48" s="89"/>
      <c r="HU48" s="89"/>
      <c r="HV48" s="89"/>
      <c r="HW48" s="89"/>
      <c r="HX48" s="89"/>
      <c r="HY48" s="89"/>
      <c r="HZ48" s="89"/>
      <c r="IA48" s="89"/>
      <c r="IB48" s="89"/>
      <c r="IC48" s="89"/>
      <c r="ID48" s="89"/>
      <c r="IE48" s="89"/>
      <c r="IF48" s="89"/>
      <c r="IG48" s="89"/>
      <c r="IH48" s="89"/>
      <c r="II48" s="89"/>
      <c r="IJ48" s="89"/>
      <c r="IK48" s="89"/>
      <c r="IL48" s="89"/>
      <c r="IM48" s="89"/>
      <c r="IN48" s="89"/>
      <c r="IO48" s="89"/>
      <c r="IP48" s="89"/>
      <c r="IQ48" s="89"/>
      <c r="IR48" s="89"/>
      <c r="IS48" s="89"/>
      <c r="IT48" s="89"/>
      <c r="IU48" s="89"/>
    </row>
    <row r="49" spans="1:255" s="90" customFormat="1" ht="12" customHeight="1" x14ac:dyDescent="0.25">
      <c r="A49" s="84"/>
      <c r="B49" s="111" t="s">
        <v>100</v>
      </c>
      <c r="C49" s="112" t="s">
        <v>101</v>
      </c>
      <c r="D49" s="112">
        <v>50</v>
      </c>
      <c r="E49" s="112" t="s">
        <v>61</v>
      </c>
      <c r="F49" s="113">
        <v>779</v>
      </c>
      <c r="G49" s="114">
        <f t="shared" si="2"/>
        <v>38950</v>
      </c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  <c r="CO49" s="89"/>
      <c r="CP49" s="89"/>
      <c r="CQ49" s="89"/>
      <c r="CR49" s="89"/>
      <c r="CS49" s="89"/>
      <c r="CT49" s="89"/>
      <c r="CU49" s="89"/>
      <c r="CV49" s="89"/>
      <c r="CW49" s="89"/>
      <c r="CX49" s="89"/>
      <c r="CY49" s="89"/>
      <c r="CZ49" s="89"/>
      <c r="DA49" s="89"/>
      <c r="DB49" s="89"/>
      <c r="DC49" s="89"/>
      <c r="DD49" s="89"/>
      <c r="DE49" s="89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89"/>
      <c r="DT49" s="89"/>
      <c r="DU49" s="89"/>
      <c r="DV49" s="89"/>
      <c r="DW49" s="89"/>
      <c r="DX49" s="89"/>
      <c r="DY49" s="89"/>
      <c r="DZ49" s="89"/>
      <c r="EA49" s="89"/>
      <c r="EB49" s="89"/>
      <c r="EC49" s="89"/>
      <c r="ED49" s="89"/>
      <c r="EE49" s="89"/>
      <c r="EF49" s="89"/>
      <c r="EG49" s="89"/>
      <c r="EH49" s="89"/>
      <c r="EI49" s="89"/>
      <c r="EJ49" s="89"/>
      <c r="EK49" s="89"/>
      <c r="EL49" s="89"/>
      <c r="EM49" s="89"/>
      <c r="EN49" s="89"/>
      <c r="EO49" s="89"/>
      <c r="EP49" s="89"/>
      <c r="EQ49" s="89"/>
      <c r="ER49" s="89"/>
      <c r="ES49" s="89"/>
      <c r="ET49" s="89"/>
      <c r="EU49" s="89"/>
      <c r="EV49" s="89"/>
      <c r="EW49" s="89"/>
      <c r="EX49" s="89"/>
      <c r="EY49" s="89"/>
      <c r="EZ49" s="89"/>
      <c r="FA49" s="89"/>
      <c r="FB49" s="89"/>
      <c r="FC49" s="89"/>
      <c r="FD49" s="89"/>
      <c r="FE49" s="89"/>
      <c r="FF49" s="89"/>
      <c r="FG49" s="89"/>
      <c r="FH49" s="89"/>
      <c r="FI49" s="89"/>
      <c r="FJ49" s="89"/>
      <c r="FK49" s="89"/>
      <c r="FL49" s="89"/>
      <c r="FM49" s="89"/>
      <c r="FN49" s="89"/>
      <c r="FO49" s="89"/>
      <c r="FP49" s="89"/>
      <c r="FQ49" s="89"/>
      <c r="FR49" s="89"/>
      <c r="FS49" s="89"/>
      <c r="FT49" s="89"/>
      <c r="FU49" s="89"/>
      <c r="FV49" s="89"/>
      <c r="FW49" s="89"/>
      <c r="FX49" s="89"/>
      <c r="FY49" s="89"/>
      <c r="FZ49" s="89"/>
      <c r="GA49" s="89"/>
      <c r="GB49" s="89"/>
      <c r="GC49" s="89"/>
      <c r="GD49" s="89"/>
      <c r="GE49" s="89"/>
      <c r="GF49" s="89"/>
      <c r="GG49" s="89"/>
      <c r="GH49" s="89"/>
      <c r="GI49" s="89"/>
      <c r="GJ49" s="89"/>
      <c r="GK49" s="89"/>
      <c r="GL49" s="89"/>
      <c r="GM49" s="89"/>
      <c r="GN49" s="89"/>
      <c r="GO49" s="89"/>
      <c r="GP49" s="89"/>
      <c r="GQ49" s="89"/>
      <c r="GR49" s="89"/>
      <c r="GS49" s="89"/>
      <c r="GT49" s="89"/>
      <c r="GU49" s="89"/>
      <c r="GV49" s="89"/>
      <c r="GW49" s="89"/>
      <c r="GX49" s="89"/>
      <c r="GY49" s="89"/>
      <c r="GZ49" s="89"/>
      <c r="HA49" s="89"/>
      <c r="HB49" s="89"/>
      <c r="HC49" s="89"/>
      <c r="HD49" s="89"/>
      <c r="HE49" s="89"/>
      <c r="HF49" s="89"/>
      <c r="HG49" s="89"/>
      <c r="HH49" s="89"/>
      <c r="HI49" s="89"/>
      <c r="HJ49" s="89"/>
      <c r="HK49" s="89"/>
      <c r="HL49" s="89"/>
      <c r="HM49" s="89"/>
      <c r="HN49" s="89"/>
      <c r="HO49" s="89"/>
      <c r="HP49" s="89"/>
      <c r="HQ49" s="89"/>
      <c r="HR49" s="89"/>
      <c r="HS49" s="89"/>
      <c r="HT49" s="89"/>
      <c r="HU49" s="89"/>
      <c r="HV49" s="89"/>
      <c r="HW49" s="89"/>
      <c r="HX49" s="89"/>
      <c r="HY49" s="89"/>
      <c r="HZ49" s="89"/>
      <c r="IA49" s="89"/>
      <c r="IB49" s="89"/>
      <c r="IC49" s="89"/>
      <c r="ID49" s="89"/>
      <c r="IE49" s="89"/>
      <c r="IF49" s="89"/>
      <c r="IG49" s="89"/>
      <c r="IH49" s="89"/>
      <c r="II49" s="89"/>
      <c r="IJ49" s="89"/>
      <c r="IK49" s="89"/>
      <c r="IL49" s="89"/>
      <c r="IM49" s="89"/>
      <c r="IN49" s="89"/>
      <c r="IO49" s="89"/>
      <c r="IP49" s="89"/>
      <c r="IQ49" s="89"/>
      <c r="IR49" s="89"/>
      <c r="IS49" s="89"/>
      <c r="IT49" s="89"/>
      <c r="IU49" s="89"/>
    </row>
    <row r="50" spans="1:255" s="90" customFormat="1" ht="12" customHeight="1" x14ac:dyDescent="0.25">
      <c r="A50" s="84"/>
      <c r="B50" s="111" t="s">
        <v>99</v>
      </c>
      <c r="C50" s="112" t="s">
        <v>63</v>
      </c>
      <c r="D50" s="112">
        <v>1</v>
      </c>
      <c r="E50" s="112" t="s">
        <v>62</v>
      </c>
      <c r="F50" s="113">
        <v>42194</v>
      </c>
      <c r="G50" s="114">
        <f t="shared" si="2"/>
        <v>42194</v>
      </c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  <c r="CO50" s="89"/>
      <c r="CP50" s="89"/>
      <c r="CQ50" s="89"/>
      <c r="CR50" s="89"/>
      <c r="CS50" s="89"/>
      <c r="CT50" s="89"/>
      <c r="CU50" s="89"/>
      <c r="CV50" s="89"/>
      <c r="CW50" s="89"/>
      <c r="CX50" s="89"/>
      <c r="CY50" s="89"/>
      <c r="CZ50" s="89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89"/>
      <c r="EL50" s="89"/>
      <c r="EM50" s="89"/>
      <c r="EN50" s="89"/>
      <c r="EO50" s="89"/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  <c r="FE50" s="89"/>
      <c r="FF50" s="89"/>
      <c r="FG50" s="89"/>
      <c r="FH50" s="89"/>
      <c r="FI50" s="89"/>
      <c r="FJ50" s="89"/>
      <c r="FK50" s="89"/>
      <c r="FL50" s="89"/>
      <c r="FM50" s="89"/>
      <c r="FN50" s="89"/>
      <c r="FO50" s="89"/>
      <c r="FP50" s="89"/>
      <c r="FQ50" s="89"/>
      <c r="FR50" s="89"/>
      <c r="FS50" s="89"/>
      <c r="FT50" s="89"/>
      <c r="FU50" s="89"/>
      <c r="FV50" s="89"/>
      <c r="FW50" s="89"/>
      <c r="FX50" s="89"/>
      <c r="FY50" s="89"/>
      <c r="FZ50" s="89"/>
      <c r="GA50" s="89"/>
      <c r="GB50" s="89"/>
      <c r="GC50" s="89"/>
      <c r="GD50" s="89"/>
      <c r="GE50" s="89"/>
      <c r="GF50" s="89"/>
      <c r="GG50" s="89"/>
      <c r="GH50" s="89"/>
      <c r="GI50" s="89"/>
      <c r="GJ50" s="89"/>
      <c r="GK50" s="89"/>
      <c r="GL50" s="89"/>
      <c r="GM50" s="89"/>
      <c r="GN50" s="89"/>
      <c r="GO50" s="89"/>
      <c r="GP50" s="89"/>
      <c r="GQ50" s="89"/>
      <c r="GR50" s="89"/>
      <c r="GS50" s="89"/>
      <c r="GT50" s="89"/>
      <c r="GU50" s="89"/>
      <c r="GV50" s="89"/>
      <c r="GW50" s="89"/>
      <c r="GX50" s="89"/>
      <c r="GY50" s="89"/>
      <c r="GZ50" s="89"/>
      <c r="HA50" s="89"/>
      <c r="HB50" s="89"/>
      <c r="HC50" s="89"/>
      <c r="HD50" s="89"/>
      <c r="HE50" s="89"/>
      <c r="HF50" s="89"/>
      <c r="HG50" s="89"/>
      <c r="HH50" s="89"/>
      <c r="HI50" s="89"/>
      <c r="HJ50" s="89"/>
      <c r="HK50" s="89"/>
      <c r="HL50" s="89"/>
      <c r="HM50" s="89"/>
      <c r="HN50" s="89"/>
      <c r="HO50" s="89"/>
      <c r="HP50" s="89"/>
      <c r="HQ50" s="89"/>
      <c r="HR50" s="89"/>
      <c r="HS50" s="89"/>
      <c r="HT50" s="89"/>
      <c r="HU50" s="89"/>
      <c r="HV50" s="89"/>
      <c r="HW50" s="89"/>
      <c r="HX50" s="89"/>
      <c r="HY50" s="89"/>
      <c r="HZ50" s="89"/>
      <c r="IA50" s="89"/>
      <c r="IB50" s="89"/>
      <c r="IC50" s="89"/>
      <c r="ID50" s="89"/>
      <c r="IE50" s="89"/>
      <c r="IF50" s="89"/>
      <c r="IG50" s="89"/>
      <c r="IH50" s="89"/>
      <c r="II50" s="89"/>
      <c r="IJ50" s="89"/>
      <c r="IK50" s="89"/>
      <c r="IL50" s="89"/>
      <c r="IM50" s="89"/>
      <c r="IN50" s="89"/>
      <c r="IO50" s="89"/>
      <c r="IP50" s="89"/>
      <c r="IQ50" s="89"/>
      <c r="IR50" s="89"/>
      <c r="IS50" s="89"/>
      <c r="IT50" s="89"/>
      <c r="IU50" s="89"/>
    </row>
    <row r="51" spans="1:255" ht="11.25" customHeight="1" x14ac:dyDescent="0.25">
      <c r="B51" s="17" t="s">
        <v>31</v>
      </c>
      <c r="C51" s="18"/>
      <c r="D51" s="18"/>
      <c r="E51" s="18"/>
      <c r="F51" s="19"/>
      <c r="G51" s="20">
        <f>SUM(G42:G50)</f>
        <v>737001</v>
      </c>
    </row>
    <row r="52" spans="1:255" ht="11.25" customHeight="1" x14ac:dyDescent="0.25">
      <c r="B52" s="14"/>
      <c r="C52" s="15"/>
      <c r="D52" s="15"/>
      <c r="E52" s="21"/>
      <c r="F52" s="16"/>
      <c r="G52" s="16"/>
    </row>
    <row r="53" spans="1:255" ht="12" customHeight="1" x14ac:dyDescent="0.25">
      <c r="A53" s="5"/>
      <c r="B53" s="104" t="s">
        <v>32</v>
      </c>
      <c r="C53" s="105"/>
      <c r="D53" s="106"/>
      <c r="E53" s="106"/>
      <c r="F53" s="107"/>
      <c r="G53" s="108"/>
    </row>
    <row r="54" spans="1:255" ht="24" customHeight="1" x14ac:dyDescent="0.25">
      <c r="A54" s="5"/>
      <c r="B54" s="109" t="s">
        <v>33</v>
      </c>
      <c r="C54" s="110" t="s">
        <v>26</v>
      </c>
      <c r="D54" s="110" t="s">
        <v>27</v>
      </c>
      <c r="E54" s="109" t="s">
        <v>14</v>
      </c>
      <c r="F54" s="110" t="s">
        <v>15</v>
      </c>
      <c r="G54" s="109" t="s">
        <v>16</v>
      </c>
    </row>
    <row r="55" spans="1:255" s="90" customFormat="1" ht="25.5" x14ac:dyDescent="0.25">
      <c r="A55" s="84"/>
      <c r="B55" s="115" t="s">
        <v>95</v>
      </c>
      <c r="C55" s="112" t="s">
        <v>96</v>
      </c>
      <c r="D55" s="112">
        <v>700</v>
      </c>
      <c r="E55" s="116" t="s">
        <v>97</v>
      </c>
      <c r="F55" s="113">
        <v>1500</v>
      </c>
      <c r="G55" s="114">
        <f>+F55*D55</f>
        <v>1050000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89"/>
      <c r="EH55" s="89"/>
      <c r="EI55" s="89"/>
      <c r="EJ55" s="89"/>
      <c r="EK55" s="89"/>
      <c r="EL55" s="89"/>
      <c r="EM55" s="89"/>
      <c r="EN55" s="89"/>
      <c r="EO55" s="89"/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  <c r="FE55" s="89"/>
      <c r="FF55" s="89"/>
      <c r="FG55" s="89"/>
      <c r="FH55" s="89"/>
      <c r="FI55" s="89"/>
      <c r="FJ55" s="89"/>
      <c r="FK55" s="89"/>
      <c r="FL55" s="89"/>
      <c r="FM55" s="89"/>
      <c r="FN55" s="89"/>
      <c r="FO55" s="89"/>
      <c r="FP55" s="89"/>
      <c r="FQ55" s="89"/>
      <c r="FR55" s="89"/>
      <c r="FS55" s="89"/>
      <c r="FT55" s="89"/>
      <c r="FU55" s="89"/>
      <c r="FV55" s="89"/>
      <c r="FW55" s="89"/>
      <c r="FX55" s="89"/>
      <c r="FY55" s="89"/>
      <c r="FZ55" s="89"/>
      <c r="GA55" s="89"/>
      <c r="GB55" s="89"/>
      <c r="GC55" s="89"/>
      <c r="GD55" s="89"/>
      <c r="GE55" s="89"/>
      <c r="GF55" s="89"/>
      <c r="GG55" s="89"/>
      <c r="GH55" s="89"/>
      <c r="GI55" s="89"/>
      <c r="GJ55" s="89"/>
      <c r="GK55" s="89"/>
      <c r="GL55" s="89"/>
      <c r="GM55" s="89"/>
      <c r="GN55" s="89"/>
      <c r="GO55" s="89"/>
      <c r="GP55" s="89"/>
      <c r="GQ55" s="89"/>
      <c r="GR55" s="89"/>
      <c r="GS55" s="89"/>
      <c r="GT55" s="89"/>
      <c r="GU55" s="89"/>
      <c r="GV55" s="89"/>
      <c r="GW55" s="89"/>
      <c r="GX55" s="89"/>
      <c r="GY55" s="89"/>
      <c r="GZ55" s="89"/>
      <c r="HA55" s="89"/>
      <c r="HB55" s="89"/>
      <c r="HC55" s="89"/>
      <c r="HD55" s="89"/>
      <c r="HE55" s="89"/>
      <c r="HF55" s="89"/>
      <c r="HG55" s="89"/>
      <c r="HH55" s="89"/>
      <c r="HI55" s="89"/>
      <c r="HJ55" s="89"/>
      <c r="HK55" s="89"/>
      <c r="HL55" s="89"/>
      <c r="HM55" s="89"/>
      <c r="HN55" s="89"/>
      <c r="HO55" s="89"/>
      <c r="HP55" s="89"/>
      <c r="HQ55" s="89"/>
      <c r="HR55" s="89"/>
      <c r="HS55" s="89"/>
      <c r="HT55" s="89"/>
      <c r="HU55" s="89"/>
      <c r="HV55" s="89"/>
      <c r="HW55" s="89"/>
      <c r="HX55" s="89"/>
      <c r="HY55" s="89"/>
      <c r="HZ55" s="89"/>
      <c r="IA55" s="89"/>
      <c r="IB55" s="89"/>
      <c r="IC55" s="89"/>
      <c r="ID55" s="89"/>
      <c r="IE55" s="89"/>
      <c r="IF55" s="89"/>
      <c r="IG55" s="89"/>
      <c r="IH55" s="89"/>
      <c r="II55" s="89"/>
      <c r="IJ55" s="89"/>
      <c r="IK55" s="89"/>
      <c r="IL55" s="89"/>
      <c r="IM55" s="89"/>
      <c r="IN55" s="89"/>
      <c r="IO55" s="89"/>
      <c r="IP55" s="89"/>
      <c r="IQ55" s="89"/>
      <c r="IR55" s="89"/>
      <c r="IS55" s="89"/>
      <c r="IT55" s="89"/>
      <c r="IU55" s="89"/>
    </row>
    <row r="56" spans="1:255" ht="11.25" customHeight="1" x14ac:dyDescent="0.25">
      <c r="B56" s="17" t="s">
        <v>34</v>
      </c>
      <c r="C56" s="18"/>
      <c r="D56" s="18"/>
      <c r="E56" s="18"/>
      <c r="F56" s="19"/>
      <c r="G56" s="20">
        <f>SUM(G55:G55)</f>
        <v>1050000</v>
      </c>
    </row>
    <row r="57" spans="1:255" ht="11.25" customHeight="1" x14ac:dyDescent="0.25">
      <c r="B57" s="37"/>
      <c r="C57" s="37"/>
      <c r="D57" s="37"/>
      <c r="E57" s="37"/>
      <c r="F57" s="38"/>
      <c r="G57" s="38"/>
    </row>
    <row r="58" spans="1:255" ht="11.25" customHeight="1" x14ac:dyDescent="0.25">
      <c r="B58" s="39" t="s">
        <v>35</v>
      </c>
      <c r="C58" s="40"/>
      <c r="D58" s="40"/>
      <c r="E58" s="40"/>
      <c r="F58" s="40"/>
      <c r="G58" s="41">
        <f>G25+G30+G38+G51+G56</f>
        <v>2624344.9</v>
      </c>
    </row>
    <row r="59" spans="1:255" ht="11.25" customHeight="1" x14ac:dyDescent="0.25">
      <c r="B59" s="42" t="s">
        <v>36</v>
      </c>
      <c r="C59" s="23"/>
      <c r="D59" s="23"/>
      <c r="E59" s="23"/>
      <c r="F59" s="23"/>
      <c r="G59" s="43">
        <f>G58*0.05</f>
        <v>131217.245</v>
      </c>
    </row>
    <row r="60" spans="1:255" ht="11.25" customHeight="1" x14ac:dyDescent="0.25">
      <c r="B60" s="44" t="s">
        <v>37</v>
      </c>
      <c r="C60" s="22"/>
      <c r="D60" s="22"/>
      <c r="E60" s="22"/>
      <c r="F60" s="22"/>
      <c r="G60" s="45">
        <f>G59+G58</f>
        <v>2755562.145</v>
      </c>
    </row>
    <row r="61" spans="1:255" ht="11.25" customHeight="1" x14ac:dyDescent="0.25">
      <c r="B61" s="42" t="s">
        <v>38</v>
      </c>
      <c r="C61" s="23"/>
      <c r="D61" s="23"/>
      <c r="E61" s="23"/>
      <c r="F61" s="23"/>
      <c r="G61" s="43">
        <f>G12</f>
        <v>4550000</v>
      </c>
    </row>
    <row r="62" spans="1:255" ht="11.25" customHeight="1" x14ac:dyDescent="0.25">
      <c r="B62" s="46" t="s">
        <v>39</v>
      </c>
      <c r="C62" s="47"/>
      <c r="D62" s="47"/>
      <c r="E62" s="47"/>
      <c r="F62" s="47"/>
      <c r="G62" s="48">
        <f>G61-G60</f>
        <v>1794437.855</v>
      </c>
    </row>
    <row r="63" spans="1:255" ht="11.25" customHeight="1" x14ac:dyDescent="0.25">
      <c r="B63" s="35" t="s">
        <v>40</v>
      </c>
      <c r="C63" s="36"/>
      <c r="D63" s="36"/>
      <c r="E63" s="36"/>
      <c r="F63" s="36"/>
      <c r="G63" s="31"/>
    </row>
    <row r="64" spans="1:255" ht="11.25" customHeight="1" thickBot="1" x14ac:dyDescent="0.3">
      <c r="B64" s="49"/>
      <c r="C64" s="36"/>
      <c r="D64" s="36"/>
      <c r="E64" s="36"/>
      <c r="F64" s="36"/>
      <c r="G64" s="31"/>
    </row>
    <row r="65" spans="2:7" ht="11.25" customHeight="1" x14ac:dyDescent="0.25">
      <c r="B65" s="61" t="s">
        <v>41</v>
      </c>
      <c r="C65" s="62"/>
      <c r="D65" s="62"/>
      <c r="E65" s="62"/>
      <c r="F65" s="63"/>
      <c r="G65" s="31"/>
    </row>
    <row r="66" spans="2:7" ht="11.25" customHeight="1" x14ac:dyDescent="0.25">
      <c r="B66" s="64" t="s">
        <v>42</v>
      </c>
      <c r="C66" s="33"/>
      <c r="D66" s="33"/>
      <c r="E66" s="33"/>
      <c r="F66" s="65"/>
      <c r="G66" s="31"/>
    </row>
    <row r="67" spans="2:7" ht="11.25" customHeight="1" x14ac:dyDescent="0.25">
      <c r="B67" s="64" t="s">
        <v>64</v>
      </c>
      <c r="C67" s="33"/>
      <c r="D67" s="33"/>
      <c r="E67" s="33"/>
      <c r="F67" s="65"/>
      <c r="G67" s="31"/>
    </row>
    <row r="68" spans="2:7" ht="11.25" customHeight="1" x14ac:dyDescent="0.25">
      <c r="B68" s="64" t="s">
        <v>65</v>
      </c>
      <c r="C68" s="33"/>
      <c r="D68" s="33"/>
      <c r="E68" s="33"/>
      <c r="F68" s="65"/>
      <c r="G68" s="31"/>
    </row>
    <row r="69" spans="2:7" ht="11.25" customHeight="1" x14ac:dyDescent="0.25">
      <c r="B69" s="64" t="s">
        <v>43</v>
      </c>
      <c r="C69" s="33"/>
      <c r="D69" s="33"/>
      <c r="E69" s="33"/>
      <c r="F69" s="65"/>
      <c r="G69" s="31"/>
    </row>
    <row r="70" spans="2:7" ht="11.25" customHeight="1" x14ac:dyDescent="0.25">
      <c r="B70" s="64" t="s">
        <v>44</v>
      </c>
      <c r="C70" s="33"/>
      <c r="D70" s="33"/>
      <c r="E70" s="33"/>
      <c r="F70" s="65"/>
      <c r="G70" s="31"/>
    </row>
    <row r="71" spans="2:7" ht="11.25" customHeight="1" x14ac:dyDescent="0.25">
      <c r="B71" s="64" t="s">
        <v>45</v>
      </c>
      <c r="C71" s="33"/>
      <c r="D71" s="33"/>
      <c r="E71" s="33"/>
      <c r="F71" s="65"/>
      <c r="G71" s="31"/>
    </row>
    <row r="72" spans="2:7" ht="11.25" customHeight="1" thickBot="1" x14ac:dyDescent="0.3">
      <c r="B72" s="66"/>
      <c r="C72" s="67"/>
      <c r="D72" s="67"/>
      <c r="E72" s="67"/>
      <c r="F72" s="68"/>
      <c r="G72" s="31"/>
    </row>
    <row r="73" spans="2:7" ht="11.25" customHeight="1" x14ac:dyDescent="0.25">
      <c r="B73" s="59"/>
      <c r="C73" s="33"/>
      <c r="D73" s="33"/>
      <c r="E73" s="33"/>
      <c r="F73" s="33"/>
      <c r="G73" s="31"/>
    </row>
    <row r="74" spans="2:7" ht="11.25" customHeight="1" thickBot="1" x14ac:dyDescent="0.3">
      <c r="B74" s="118" t="s">
        <v>46</v>
      </c>
      <c r="C74" s="119"/>
      <c r="D74" s="58"/>
      <c r="E74" s="24"/>
      <c r="F74" s="24"/>
      <c r="G74" s="31"/>
    </row>
    <row r="75" spans="2:7" ht="11.25" customHeight="1" x14ac:dyDescent="0.25">
      <c r="B75" s="51" t="s">
        <v>33</v>
      </c>
      <c r="C75" s="25" t="s">
        <v>47</v>
      </c>
      <c r="D75" s="52" t="s">
        <v>48</v>
      </c>
      <c r="E75" s="24"/>
      <c r="F75" s="24"/>
      <c r="G75" s="31"/>
    </row>
    <row r="76" spans="2:7" ht="11.25" customHeight="1" x14ac:dyDescent="0.25">
      <c r="B76" s="53" t="s">
        <v>49</v>
      </c>
      <c r="C76" s="26">
        <f>+G25</f>
        <v>550000</v>
      </c>
      <c r="D76" s="54">
        <f>(C76/C82)</f>
        <v>0.19959629689280697</v>
      </c>
      <c r="E76" s="24"/>
      <c r="F76" s="24"/>
      <c r="G76" s="31"/>
    </row>
    <row r="77" spans="2:7" ht="11.25" customHeight="1" x14ac:dyDescent="0.25">
      <c r="B77" s="53" t="s">
        <v>50</v>
      </c>
      <c r="C77" s="27">
        <v>0</v>
      </c>
      <c r="D77" s="54">
        <v>0</v>
      </c>
      <c r="E77" s="24"/>
      <c r="F77" s="24"/>
      <c r="G77" s="31"/>
    </row>
    <row r="78" spans="2:7" ht="11.25" customHeight="1" x14ac:dyDescent="0.25">
      <c r="B78" s="53" t="s">
        <v>51</v>
      </c>
      <c r="C78" s="26">
        <f>+G38</f>
        <v>287343.90000000002</v>
      </c>
      <c r="D78" s="54">
        <f>(C78/C82)</f>
        <v>0.10427777886315825</v>
      </c>
      <c r="E78" s="24"/>
      <c r="F78" s="24"/>
      <c r="G78" s="31"/>
    </row>
    <row r="79" spans="2:7" ht="11.25" customHeight="1" x14ac:dyDescent="0.25">
      <c r="B79" s="53" t="s">
        <v>25</v>
      </c>
      <c r="C79" s="26">
        <f>+G51</f>
        <v>737001</v>
      </c>
      <c r="D79" s="54">
        <f>(C79/C82)</f>
        <v>0.26745940073871932</v>
      </c>
      <c r="E79" s="24"/>
      <c r="F79" s="24"/>
      <c r="G79" s="31"/>
    </row>
    <row r="80" spans="2:7" ht="11.25" customHeight="1" x14ac:dyDescent="0.25">
      <c r="B80" s="53" t="s">
        <v>52</v>
      </c>
      <c r="C80" s="28">
        <f>+G56</f>
        <v>1050000</v>
      </c>
      <c r="D80" s="54">
        <f>(C80/C82)</f>
        <v>0.38104747588626786</v>
      </c>
      <c r="E80" s="30"/>
      <c r="F80" s="30"/>
      <c r="G80" s="31"/>
    </row>
    <row r="81" spans="2:7" ht="11.25" customHeight="1" x14ac:dyDescent="0.25">
      <c r="B81" s="53" t="s">
        <v>53</v>
      </c>
      <c r="C81" s="28">
        <f>+G59</f>
        <v>131217.245</v>
      </c>
      <c r="D81" s="54">
        <f>(C81/C82)</f>
        <v>4.7619047619047616E-2</v>
      </c>
      <c r="E81" s="30"/>
      <c r="F81" s="30"/>
      <c r="G81" s="31"/>
    </row>
    <row r="82" spans="2:7" ht="11.25" customHeight="1" thickBot="1" x14ac:dyDescent="0.3">
      <c r="B82" s="55" t="s">
        <v>54</v>
      </c>
      <c r="C82" s="56">
        <f>SUM(C76:C81)</f>
        <v>2755562.145</v>
      </c>
      <c r="D82" s="57">
        <f>SUM(D76:D81)</f>
        <v>1</v>
      </c>
      <c r="E82" s="30"/>
      <c r="F82" s="30"/>
      <c r="G82" s="31"/>
    </row>
    <row r="83" spans="2:7" ht="11.25" customHeight="1" x14ac:dyDescent="0.25">
      <c r="B83" s="49"/>
      <c r="C83" s="36"/>
      <c r="D83" s="36"/>
      <c r="E83" s="36"/>
      <c r="F83" s="36"/>
      <c r="G83" s="31"/>
    </row>
    <row r="84" spans="2:7" ht="11.25" customHeight="1" x14ac:dyDescent="0.25">
      <c r="B84" s="50"/>
      <c r="C84" s="36"/>
      <c r="D84" s="36"/>
      <c r="E84" s="36"/>
      <c r="F84" s="36"/>
      <c r="G84" s="31"/>
    </row>
    <row r="85" spans="2:7" ht="11.25" customHeight="1" thickBot="1" x14ac:dyDescent="0.3">
      <c r="B85" s="70"/>
      <c r="C85" s="71" t="s">
        <v>103</v>
      </c>
      <c r="D85" s="72"/>
      <c r="E85" s="73"/>
      <c r="F85" s="29"/>
      <c r="G85" s="31"/>
    </row>
    <row r="86" spans="2:7" ht="11.25" customHeight="1" x14ac:dyDescent="0.25">
      <c r="B86" s="74" t="s">
        <v>67</v>
      </c>
      <c r="C86" s="75">
        <v>600</v>
      </c>
      <c r="D86" s="75">
        <v>700</v>
      </c>
      <c r="E86" s="76">
        <v>800</v>
      </c>
      <c r="F86" s="69"/>
      <c r="G86" s="32"/>
    </row>
    <row r="87" spans="2:7" ht="11.25" customHeight="1" thickBot="1" x14ac:dyDescent="0.3">
      <c r="B87" s="55" t="s">
        <v>68</v>
      </c>
      <c r="C87" s="82">
        <f>(G60/C86)</f>
        <v>4592.6035750000001</v>
      </c>
      <c r="D87" s="82">
        <f>(G60/D86)</f>
        <v>3936.5173500000001</v>
      </c>
      <c r="E87" s="83">
        <f>(G60/E86)</f>
        <v>3444.4526812499998</v>
      </c>
      <c r="F87" s="69"/>
      <c r="G87" s="32"/>
    </row>
    <row r="88" spans="2:7" ht="11.25" customHeight="1" x14ac:dyDescent="0.25">
      <c r="B88" s="60" t="s">
        <v>55</v>
      </c>
      <c r="C88" s="33"/>
      <c r="D88" s="33"/>
      <c r="E88" s="33"/>
      <c r="F88" s="33"/>
      <c r="G88" s="33"/>
    </row>
  </sheetData>
  <mergeCells count="9">
    <mergeCell ref="B74:C7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 Mantencion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2023-02-06T11:43:27Z</dcterms:modified>
</cp:coreProperties>
</file>