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izarro\Documents\AREA ILLAPEL\Credito\2023\Fichas de cultivo\Fichas con observaciones\"/>
    </mc:Choice>
  </mc:AlternateContent>
  <bookViews>
    <workbookView xWindow="0" yWindow="0" windowWidth="24000" windowHeight="9630" tabRatio="918"/>
  </bookViews>
  <sheets>
    <sheet name="Alfalfa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5" l="1"/>
  <c r="G22" i="5"/>
  <c r="G23" i="5"/>
  <c r="G24" i="5"/>
  <c r="G34" i="5"/>
  <c r="G40" i="5"/>
  <c r="G42" i="5"/>
  <c r="G51" i="5" l="1"/>
  <c r="G35" i="5"/>
  <c r="C72" i="5" s="1"/>
  <c r="G12" i="5"/>
  <c r="G56" i="5" s="1"/>
  <c r="G45" i="5" l="1"/>
  <c r="C73" i="5" s="1"/>
  <c r="G25" i="5"/>
  <c r="C70" i="5" s="1"/>
  <c r="C76" i="5" l="1"/>
  <c r="D75" i="5" s="1"/>
  <c r="G53" i="5"/>
  <c r="G54" i="5" s="1"/>
  <c r="G55" i="5" s="1"/>
  <c r="D81" i="5" l="1"/>
  <c r="D72" i="5"/>
  <c r="D70" i="5"/>
  <c r="D74" i="5"/>
  <c r="D73" i="5"/>
  <c r="E81" i="5"/>
  <c r="G57" i="5"/>
  <c r="C81" i="5"/>
  <c r="D76" i="5" l="1"/>
</calcChain>
</file>

<file path=xl/sharedStrings.xml><?xml version="1.0" encoding="utf-8"?>
<sst xmlns="http://schemas.openxmlformats.org/spreadsheetml/2006/main" count="118" uniqueCount="89">
  <si>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</si>
  <si>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</si>
  <si>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</si>
  <si>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</si>
  <si>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</si>
  <si>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</si>
  <si>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</si>
  <si>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</si>
  <si>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</si>
  <si>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</si>
  <si>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</si>
  <si>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</si>
  <si>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</si>
  <si>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</si>
  <si>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</si>
  <si>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</si>
  <si>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</si>
  <si>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</si>
  <si>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</si>
  <si>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</si>
  <si>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</si>
  <si>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 - Marzo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</si>
  <si>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</si>
  <si>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</si>
  <si>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</si>
  <si>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</si>
  <si>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</si>
  <si>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</si>
  <si>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</si>
  <si>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</si>
  <si>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</si>
  <si>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</si>
  <si>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</si>
  <si>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</si>
  <si>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</si>
  <si>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</si>
  <si>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</si>
  <si>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</si>
  <si>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</si>
  <si>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</si>
  <si>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</si>
  <si>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</si>
  <si>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</si>
  <si>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</si>
  <si>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</si>
  <si>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</si>
  <si>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</si>
  <si>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</si>
  <si>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</si>
  <si>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</si>
  <si>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</si>
  <si>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</si>
  <si>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</si>
  <si>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</si>
  <si>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</si>
  <si>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</si>
  <si>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</si>
  <si>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</si>
  <si>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</si>
  <si>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</si>
  <si>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</si>
  <si>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Alfalfa</t>
  </si>
  <si>
    <t>RENDIMIENTO (Fardos 28 kg/Há.)</t>
  </si>
  <si>
    <t>Anual</t>
  </si>
  <si>
    <t>PRECIO ESPERADO ($/fardo)</t>
  </si>
  <si>
    <t>COQUIMBO</t>
  </si>
  <si>
    <t>ILLAPEL</t>
  </si>
  <si>
    <t>Mercado Nacional</t>
  </si>
  <si>
    <t>PROVINCIA CHOAPA</t>
  </si>
  <si>
    <t>Sequia</t>
  </si>
  <si>
    <t>COSTOS DIRECTOS DE PRODUCCIÓN POR HECTAREA (INCLUYE IVA)</t>
  </si>
  <si>
    <t>Preparación de Suelo</t>
  </si>
  <si>
    <t>Junio</t>
  </si>
  <si>
    <t>Siembra (Sembradora)</t>
  </si>
  <si>
    <t>Julio</t>
  </si>
  <si>
    <t>Riego</t>
  </si>
  <si>
    <t>Aplicación de herbicidas e insumos</t>
  </si>
  <si>
    <t>Julio - Septiembre</t>
  </si>
  <si>
    <t>Enfardado</t>
  </si>
  <si>
    <t>Semillas</t>
  </si>
  <si>
    <t>Fertilizantes</t>
  </si>
  <si>
    <t>Urea</t>
  </si>
  <si>
    <t>ARRIENDO DE TIERRAS</t>
  </si>
  <si>
    <t>ESCENARIOS COSTO UNITARIO  ($/HÁ)</t>
  </si>
  <si>
    <t>Rendimiento (Fardos 28 kg/Há.)</t>
  </si>
  <si>
    <t>Costo unitario ($/FARDOS) (*)</t>
  </si>
  <si>
    <t>Semilla alfalfa</t>
  </si>
  <si>
    <t>MARZO 2023</t>
  </si>
  <si>
    <t>Linea WL 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</si>
</sst>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[$$-340A]\ #,##0"/>
    <numFmt numFmtId="170" formatCode="#,##0.0"/>
    <numFmt numFmtId="171" formatCode="_-* #,##0.0_-;\-* #,##0.0_-;_-* &quot;-&quot;?_-;_-@_-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sz val="11"/>
      <color indexed="8"/>
      <name val="Calibri"/>
    </font>
    <font>
      <b/>
      <sz val="8"/>
      <name val="Arial Narrow"/>
      <family val="2"/>
    </font>
    <font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3" fillId="0" borderId="19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19"/>
    <xf numFmtId="0" fontId="3" fillId="0" borderId="19"/>
  </cellStyleXfs>
  <cellXfs count="159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/>
    <xf numFmtId="3" fontId="1" fillId="2" borderId="22" xfId="0" applyNumberFormat="1" applyFont="1" applyFill="1" applyBorder="1"/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6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6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6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7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7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7" fontId="4" fillId="7" borderId="36" xfId="0" applyNumberFormat="1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3" fontId="1" fillId="2" borderId="12" xfId="0" applyNumberFormat="1" applyFont="1" applyFill="1" applyBorder="1"/>
    <xf numFmtId="49" fontId="1" fillId="2" borderId="6" xfId="0" applyNumberFormat="1" applyFont="1" applyFill="1" applyBorder="1" applyAlignment="1">
      <alignment wrapText="1"/>
    </xf>
    <xf numFmtId="0" fontId="1" fillId="0" borderId="0" xfId="0" applyNumberFormat="1" applyFont="1"/>
    <xf numFmtId="0" fontId="1" fillId="2" borderId="4" xfId="0" applyFont="1" applyFill="1" applyBorder="1"/>
    <xf numFmtId="0" fontId="5" fillId="0" borderId="51" xfId="0" applyFont="1" applyBorder="1" applyAlignment="1">
      <alignment horizontal="right" vertical="center"/>
    </xf>
    <xf numFmtId="164" fontId="5" fillId="0" borderId="51" xfId="3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41" fontId="5" fillId="0" borderId="51" xfId="0" applyNumberFormat="1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 wrapText="1"/>
    </xf>
    <xf numFmtId="17" fontId="5" fillId="0" borderId="51" xfId="0" applyNumberFormat="1" applyFont="1" applyBorder="1" applyAlignment="1">
      <alignment horizontal="right" vertical="center"/>
    </xf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15" fontId="11" fillId="0" borderId="50" xfId="4" applyNumberFormat="1" applyFont="1" applyBorder="1"/>
    <xf numFmtId="0" fontId="5" fillId="0" borderId="50" xfId="0" applyFont="1" applyBorder="1" applyAlignment="1">
      <alignment horizontal="center"/>
    </xf>
    <xf numFmtId="3" fontId="11" fillId="0" borderId="50" xfId="4" applyNumberFormat="1" applyFont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3" fontId="11" fillId="0" borderId="52" xfId="4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15" fontId="11" fillId="0" borderId="53" xfId="4" applyNumberFormat="1" applyFont="1" applyBorder="1"/>
    <xf numFmtId="0" fontId="5" fillId="9" borderId="50" xfId="0" applyFont="1" applyFill="1" applyBorder="1" applyAlignment="1">
      <alignment horizontal="center"/>
    </xf>
    <xf numFmtId="0" fontId="5" fillId="9" borderId="53" xfId="0" applyFont="1" applyFill="1" applyBorder="1" applyAlignment="1">
      <alignment horizontal="center"/>
    </xf>
    <xf numFmtId="3" fontId="5" fillId="9" borderId="54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vertical="center"/>
    </xf>
    <xf numFmtId="15" fontId="13" fillId="0" borderId="50" xfId="1" applyNumberFormat="1" applyFont="1" applyBorder="1" applyAlignment="1">
      <alignment vertical="center"/>
    </xf>
    <xf numFmtId="1" fontId="11" fillId="0" borderId="50" xfId="1" applyNumberFormat="1" applyFont="1" applyBorder="1" applyAlignment="1">
      <alignment horizontal="center" vertical="center"/>
    </xf>
    <xf numFmtId="3" fontId="11" fillId="0" borderId="50" xfId="1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68" fontId="11" fillId="0" borderId="50" xfId="2" applyNumberFormat="1" applyFont="1" applyFill="1" applyBorder="1" applyAlignment="1">
      <alignment horizontal="center" vertical="center"/>
    </xf>
    <xf numFmtId="169" fontId="11" fillId="0" borderId="52" xfId="2" applyNumberFormat="1" applyFont="1" applyFill="1" applyBorder="1" applyAlignment="1">
      <alignment horizontal="right" vertical="center"/>
    </xf>
    <xf numFmtId="15" fontId="11" fillId="0" borderId="50" xfId="1" applyNumberFormat="1" applyFont="1" applyBorder="1" applyAlignment="1">
      <alignment vertical="center"/>
    </xf>
    <xf numFmtId="3" fontId="11" fillId="0" borderId="52" xfId="4" applyNumberFormat="1" applyFont="1" applyBorder="1"/>
    <xf numFmtId="3" fontId="11" fillId="0" borderId="52" xfId="0" applyNumberFormat="1" applyFont="1" applyBorder="1" applyAlignment="1">
      <alignment vertical="center"/>
    </xf>
    <xf numFmtId="15" fontId="11" fillId="0" borderId="53" xfId="1" applyNumberFormat="1" applyFont="1" applyBorder="1" applyAlignment="1">
      <alignment vertical="center"/>
    </xf>
    <xf numFmtId="1" fontId="11" fillId="0" borderId="53" xfId="1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3" xfId="0" applyFont="1" applyFill="1" applyBorder="1" applyAlignment="1">
      <alignment horizontal="center"/>
    </xf>
    <xf numFmtId="3" fontId="11" fillId="0" borderId="54" xfId="4" applyNumberFormat="1" applyFont="1" applyBorder="1"/>
    <xf numFmtId="3" fontId="11" fillId="0" borderId="54" xfId="0" applyNumberFormat="1" applyFont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70" fontId="1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49" fontId="2" fillId="3" borderId="55" xfId="0" applyNumberFormat="1" applyFont="1" applyFill="1" applyBorder="1" applyAlignment="1">
      <alignment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vertical="center"/>
    </xf>
    <xf numFmtId="3" fontId="2" fillId="3" borderId="55" xfId="0" applyNumberFormat="1" applyFont="1" applyFill="1" applyBorder="1" applyAlignment="1">
      <alignment vertical="center"/>
    </xf>
    <xf numFmtId="0" fontId="1" fillId="2" borderId="21" xfId="0" applyFont="1" applyFill="1" applyBorder="1"/>
    <xf numFmtId="166" fontId="6" fillId="10" borderId="56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1" fillId="7" borderId="31" xfId="0" applyNumberFormat="1" applyFont="1" applyFill="1" applyBorder="1"/>
    <xf numFmtId="0" fontId="4" fillId="2" borderId="6" xfId="0" applyNumberFormat="1" applyFont="1" applyFill="1" applyBorder="1" applyAlignment="1">
      <alignment vertical="center"/>
    </xf>
    <xf numFmtId="0" fontId="1" fillId="2" borderId="57" xfId="0" applyFont="1" applyFill="1" applyBorder="1"/>
    <xf numFmtId="0" fontId="6" fillId="8" borderId="58" xfId="0" applyFont="1" applyFill="1" applyBorder="1" applyAlignment="1">
      <alignment vertical="center"/>
    </xf>
    <xf numFmtId="49" fontId="10" fillId="8" borderId="19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6" fillId="8" borderId="59" xfId="0" applyFont="1" applyFill="1" applyBorder="1" applyAlignment="1">
      <alignment vertical="center"/>
    </xf>
    <xf numFmtId="0" fontId="6" fillId="6" borderId="58" xfId="0" applyFont="1" applyFill="1" applyBorder="1" applyAlignment="1">
      <alignment vertical="center"/>
    </xf>
    <xf numFmtId="0" fontId="4" fillId="7" borderId="60" xfId="0" applyNumberFormat="1" applyFont="1" applyFill="1" applyBorder="1" applyAlignment="1">
      <alignment vertical="center"/>
    </xf>
    <xf numFmtId="166" fontId="4" fillId="2" borderId="19" xfId="0" applyNumberFormat="1" applyFont="1" applyFill="1" applyBorder="1" applyAlignment="1">
      <alignment vertical="center"/>
    </xf>
    <xf numFmtId="49" fontId="14" fillId="9" borderId="50" xfId="0" applyNumberFormat="1" applyFont="1" applyFill="1" applyBorder="1" applyAlignment="1">
      <alignment horizontal="center"/>
    </xf>
    <xf numFmtId="49" fontId="14" fillId="9" borderId="50" xfId="0" applyNumberFormat="1" applyFont="1" applyFill="1" applyBorder="1" applyAlignment="1">
      <alignment horizontal="left"/>
    </xf>
    <xf numFmtId="49" fontId="5" fillId="0" borderId="51" xfId="0" applyNumberFormat="1" applyFont="1" applyBorder="1" applyAlignment="1">
      <alignment horizontal="right" vertical="center" wrapText="1"/>
    </xf>
    <xf numFmtId="171" fontId="0" fillId="0" borderId="0" xfId="0" applyNumberFormat="1"/>
    <xf numFmtId="3" fontId="5" fillId="11" borderId="52" xfId="4" applyNumberFormat="1" applyFont="1" applyFill="1" applyBorder="1" applyAlignment="1">
      <alignment horizontal="right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2" builtinId="3"/>
    <cellStyle name="Millares [0]" xfId="3" builtinId="6"/>
    <cellStyle name="Normal" xfId="0" builtinId="0"/>
    <cellStyle name="Normal 2" xfId="1"/>
    <cellStyle name="Normal 3" xfId="4"/>
    <cellStyle name="Normal 3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7532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82"/>
  <sheetViews>
    <sheetView tabSelected="1" topLeftCell="A28" workbookViewId="0">
      <selection activeCell="I34" sqref="I34"/>
    </sheetView>
  </sheetViews>
  <sheetFormatPr baseColWidth="10" defaultRowHeight="15" x14ac:dyDescent="0.25"/>
  <cols>
    <col min="1" max="1" width="4.42578125" style="82" customWidth="1"/>
    <col min="2" max="2" width="23" style="82" customWidth="1"/>
    <col min="3" max="3" width="19.42578125" style="82" customWidth="1"/>
    <col min="4" max="4" width="13.5703125" style="82" customWidth="1"/>
    <col min="5" max="5" width="14.42578125" style="82" customWidth="1"/>
    <col min="6" max="6" width="15.42578125" style="82" customWidth="1"/>
    <col min="7" max="7" width="15.140625" style="82" bestFit="1" customWidth="1"/>
    <col min="8" max="8" width="12.140625" bestFit="1" customWidth="1"/>
  </cols>
  <sheetData>
    <row r="1" spans="1:7" x14ac:dyDescent="0.25">
      <c r="A1" s="73"/>
      <c r="B1" s="73"/>
      <c r="C1" s="73"/>
      <c r="D1" s="73"/>
      <c r="E1" s="73"/>
      <c r="F1" s="73"/>
      <c r="G1" s="73"/>
    </row>
    <row r="2" spans="1:7" x14ac:dyDescent="0.25">
      <c r="A2" s="73"/>
      <c r="B2" s="73"/>
      <c r="C2" s="73"/>
      <c r="D2" s="73"/>
      <c r="E2" s="73"/>
      <c r="F2" s="73"/>
      <c r="G2" s="73"/>
    </row>
    <row r="3" spans="1:7" x14ac:dyDescent="0.25">
      <c r="A3" s="73"/>
      <c r="B3" s="73"/>
      <c r="C3" s="73"/>
      <c r="D3" s="73"/>
      <c r="E3" s="73"/>
      <c r="F3" s="73"/>
      <c r="G3" s="73"/>
    </row>
    <row r="4" spans="1:7" x14ac:dyDescent="0.25">
      <c r="A4" s="73"/>
      <c r="B4" s="73"/>
      <c r="C4" s="73"/>
      <c r="D4" s="73"/>
      <c r="E4" s="73"/>
      <c r="F4" s="73"/>
      <c r="G4" s="73"/>
    </row>
    <row r="5" spans="1:7" x14ac:dyDescent="0.25">
      <c r="A5" s="73"/>
      <c r="B5" s="73"/>
      <c r="C5" s="73"/>
      <c r="D5" s="73"/>
      <c r="E5" s="73"/>
      <c r="F5" s="73"/>
      <c r="G5" s="73"/>
    </row>
    <row r="6" spans="1:7" x14ac:dyDescent="0.25">
      <c r="A6" s="73"/>
      <c r="B6" s="73"/>
      <c r="C6" s="73"/>
      <c r="D6" s="73"/>
      <c r="E6" s="73"/>
      <c r="F6" s="73"/>
      <c r="G6" s="73"/>
    </row>
    <row r="7" spans="1:7" x14ac:dyDescent="0.25">
      <c r="A7" s="73"/>
      <c r="B7" s="73"/>
      <c r="C7" s="73"/>
      <c r="D7" s="73"/>
      <c r="E7" s="73"/>
      <c r="F7" s="73"/>
      <c r="G7" s="73"/>
    </row>
    <row r="8" spans="1:7" x14ac:dyDescent="0.25">
      <c r="A8" s="73"/>
      <c r="B8" s="71"/>
      <c r="C8" s="72"/>
      <c r="D8" s="73"/>
      <c r="E8" s="72"/>
      <c r="F8" s="72"/>
      <c r="G8" s="72"/>
    </row>
    <row r="9" spans="1:7" x14ac:dyDescent="0.25">
      <c r="A9" s="83"/>
      <c r="B9" s="8" t="s">
        <v>0</v>
      </c>
      <c r="C9" s="84" t="s">
        <v>61</v>
      </c>
      <c r="D9" s="9"/>
      <c r="E9" s="153" t="s">
        <v>62</v>
      </c>
      <c r="F9" s="154"/>
      <c r="G9" s="85">
        <v>500</v>
      </c>
    </row>
    <row r="10" spans="1:7" x14ac:dyDescent="0.25">
      <c r="A10" s="83"/>
      <c r="B10" s="1" t="s">
        <v>1</v>
      </c>
      <c r="C10" s="84" t="s">
        <v>88</v>
      </c>
      <c r="D10" s="9"/>
      <c r="E10" s="155" t="s">
        <v>2</v>
      </c>
      <c r="F10" s="156"/>
      <c r="G10" s="84" t="s">
        <v>63</v>
      </c>
    </row>
    <row r="11" spans="1:7" x14ac:dyDescent="0.25">
      <c r="A11" s="83"/>
      <c r="B11" s="1" t="s">
        <v>3</v>
      </c>
      <c r="C11" s="84" t="s">
        <v>4</v>
      </c>
      <c r="D11" s="9"/>
      <c r="E11" s="155" t="s">
        <v>64</v>
      </c>
      <c r="F11" s="156"/>
      <c r="G11" s="86">
        <v>8000</v>
      </c>
    </row>
    <row r="12" spans="1:7" x14ac:dyDescent="0.25">
      <c r="A12" s="83"/>
      <c r="B12" s="1" t="s">
        <v>5</v>
      </c>
      <c r="C12" s="84" t="s">
        <v>65</v>
      </c>
      <c r="D12" s="9"/>
      <c r="E12" s="69" t="s">
        <v>6</v>
      </c>
      <c r="F12" s="70"/>
      <c r="G12" s="87">
        <f>+G11*G9</f>
        <v>4000000</v>
      </c>
    </row>
    <row r="13" spans="1:7" x14ac:dyDescent="0.25">
      <c r="A13" s="83"/>
      <c r="B13" s="1" t="s">
        <v>7</v>
      </c>
      <c r="C13" s="84" t="s">
        <v>66</v>
      </c>
      <c r="D13" s="9"/>
      <c r="E13" s="155" t="s">
        <v>8</v>
      </c>
      <c r="F13" s="156"/>
      <c r="G13" s="84" t="s">
        <v>67</v>
      </c>
    </row>
    <row r="14" spans="1:7" x14ac:dyDescent="0.25">
      <c r="A14" s="83"/>
      <c r="B14" s="1" t="s">
        <v>9</v>
      </c>
      <c r="C14" s="88" t="s">
        <v>68</v>
      </c>
      <c r="D14" s="9"/>
      <c r="E14" s="155" t="s">
        <v>10</v>
      </c>
      <c r="F14" s="156"/>
      <c r="G14" s="88" t="s">
        <v>21</v>
      </c>
    </row>
    <row r="15" spans="1:7" x14ac:dyDescent="0.25">
      <c r="A15" s="83"/>
      <c r="B15" s="1" t="s">
        <v>11</v>
      </c>
      <c r="C15" s="146" t="s">
        <v>87</v>
      </c>
      <c r="D15" s="9"/>
      <c r="E15" s="157" t="s">
        <v>12</v>
      </c>
      <c r="F15" s="158"/>
      <c r="G15" s="89" t="s">
        <v>69</v>
      </c>
    </row>
    <row r="16" spans="1:7" x14ac:dyDescent="0.25">
      <c r="A16" s="73"/>
      <c r="B16" s="74"/>
      <c r="C16" s="75"/>
      <c r="D16" s="72"/>
      <c r="E16" s="76"/>
      <c r="F16" s="76"/>
      <c r="G16" s="90"/>
    </row>
    <row r="17" spans="1:7" x14ac:dyDescent="0.25">
      <c r="A17" s="91"/>
      <c r="B17" s="149" t="s">
        <v>70</v>
      </c>
      <c r="C17" s="150"/>
      <c r="D17" s="150"/>
      <c r="E17" s="150"/>
      <c r="F17" s="150"/>
      <c r="G17" s="150"/>
    </row>
    <row r="18" spans="1:7" x14ac:dyDescent="0.25">
      <c r="A18" s="73"/>
      <c r="B18" s="77"/>
      <c r="C18" s="78"/>
      <c r="D18" s="78"/>
      <c r="E18" s="78"/>
      <c r="F18" s="79"/>
      <c r="G18" s="79"/>
    </row>
    <row r="19" spans="1:7" x14ac:dyDescent="0.25">
      <c r="A19" s="83"/>
      <c r="B19" s="10" t="s">
        <v>13</v>
      </c>
      <c r="C19" s="11"/>
      <c r="D19" s="12"/>
      <c r="E19" s="12"/>
      <c r="F19" s="12"/>
      <c r="G19" s="12"/>
    </row>
    <row r="20" spans="1:7" x14ac:dyDescent="0.25">
      <c r="A20" s="91"/>
      <c r="B20" s="13" t="s">
        <v>14</v>
      </c>
      <c r="C20" s="13" t="s">
        <v>15</v>
      </c>
      <c r="D20" s="13" t="s">
        <v>16</v>
      </c>
      <c r="E20" s="13" t="s">
        <v>17</v>
      </c>
      <c r="F20" s="13" t="s">
        <v>18</v>
      </c>
      <c r="G20" s="13" t="s">
        <v>19</v>
      </c>
    </row>
    <row r="21" spans="1:7" x14ac:dyDescent="0.25">
      <c r="A21" s="91"/>
      <c r="B21" s="92" t="s">
        <v>71</v>
      </c>
      <c r="C21" s="93" t="s">
        <v>20</v>
      </c>
      <c r="D21" s="94">
        <v>3</v>
      </c>
      <c r="E21" s="95" t="s">
        <v>72</v>
      </c>
      <c r="F21" s="96">
        <v>30000</v>
      </c>
      <c r="G21" s="97">
        <f>D21*F21</f>
        <v>90000</v>
      </c>
    </row>
    <row r="22" spans="1:7" x14ac:dyDescent="0.25">
      <c r="A22" s="91"/>
      <c r="B22" s="92" t="s">
        <v>73</v>
      </c>
      <c r="C22" s="93" t="s">
        <v>20</v>
      </c>
      <c r="D22" s="94">
        <v>3</v>
      </c>
      <c r="E22" s="95" t="s">
        <v>74</v>
      </c>
      <c r="F22" s="96">
        <v>30000</v>
      </c>
      <c r="G22" s="97">
        <f>D22*F22</f>
        <v>90000</v>
      </c>
    </row>
    <row r="23" spans="1:7" x14ac:dyDescent="0.25">
      <c r="A23" s="91"/>
      <c r="B23" s="92" t="s">
        <v>75</v>
      </c>
      <c r="C23" s="93" t="s">
        <v>20</v>
      </c>
      <c r="D23" s="94">
        <v>22</v>
      </c>
      <c r="E23" s="95" t="s">
        <v>63</v>
      </c>
      <c r="F23" s="96">
        <v>30000</v>
      </c>
      <c r="G23" s="97">
        <f>D23*F23</f>
        <v>660000</v>
      </c>
    </row>
    <row r="24" spans="1:7" x14ac:dyDescent="0.25">
      <c r="A24" s="91"/>
      <c r="B24" s="92" t="s">
        <v>76</v>
      </c>
      <c r="C24" s="93" t="s">
        <v>20</v>
      </c>
      <c r="D24" s="94">
        <v>4</v>
      </c>
      <c r="E24" s="95" t="s">
        <v>77</v>
      </c>
      <c r="F24" s="96">
        <v>30000</v>
      </c>
      <c r="G24" s="97">
        <f>D24*F24</f>
        <v>120000</v>
      </c>
    </row>
    <row r="25" spans="1:7" x14ac:dyDescent="0.25">
      <c r="A25" s="91"/>
      <c r="B25" s="3" t="s">
        <v>22</v>
      </c>
      <c r="C25" s="4"/>
      <c r="D25" s="4"/>
      <c r="E25" s="4"/>
      <c r="F25" s="5"/>
      <c r="G25" s="98">
        <f>SUM(G21:G24)</f>
        <v>960000</v>
      </c>
    </row>
    <row r="26" spans="1:7" x14ac:dyDescent="0.25">
      <c r="A26" s="73"/>
      <c r="B26" s="77"/>
      <c r="C26" s="79"/>
      <c r="D26" s="79"/>
      <c r="E26" s="79"/>
      <c r="F26" s="80"/>
      <c r="G26" s="80"/>
    </row>
    <row r="27" spans="1:7" x14ac:dyDescent="0.25">
      <c r="A27" s="83"/>
      <c r="B27" s="15" t="s">
        <v>23</v>
      </c>
      <c r="C27" s="16"/>
      <c r="D27" s="17"/>
      <c r="E27" s="17"/>
      <c r="F27" s="18"/>
      <c r="G27" s="18"/>
    </row>
    <row r="28" spans="1:7" x14ac:dyDescent="0.25">
      <c r="A28" s="83"/>
      <c r="B28" s="19" t="s">
        <v>14</v>
      </c>
      <c r="C28" s="20" t="s">
        <v>15</v>
      </c>
      <c r="D28" s="20" t="s">
        <v>16</v>
      </c>
      <c r="E28" s="19" t="s">
        <v>17</v>
      </c>
      <c r="F28" s="20" t="s">
        <v>18</v>
      </c>
      <c r="G28" s="19" t="s">
        <v>19</v>
      </c>
    </row>
    <row r="29" spans="1:7" x14ac:dyDescent="0.25">
      <c r="A29" s="83"/>
      <c r="B29" s="21"/>
      <c r="C29" s="22"/>
      <c r="D29" s="22"/>
      <c r="E29" s="22"/>
      <c r="F29" s="21"/>
      <c r="G29" s="21"/>
    </row>
    <row r="30" spans="1:7" x14ac:dyDescent="0.25">
      <c r="A30" s="83"/>
      <c r="B30" s="6" t="s">
        <v>24</v>
      </c>
      <c r="C30" s="7"/>
      <c r="D30" s="7"/>
      <c r="E30" s="7"/>
      <c r="F30" s="23"/>
      <c r="G30" s="23"/>
    </row>
    <row r="31" spans="1:7" x14ac:dyDescent="0.25">
      <c r="A31" s="73"/>
      <c r="B31" s="24"/>
      <c r="C31" s="25"/>
      <c r="D31" s="25"/>
      <c r="E31" s="25"/>
      <c r="F31" s="26"/>
      <c r="G31" s="26"/>
    </row>
    <row r="32" spans="1:7" x14ac:dyDescent="0.25">
      <c r="A32" s="83"/>
      <c r="B32" s="15" t="s">
        <v>25</v>
      </c>
      <c r="C32" s="16"/>
      <c r="D32" s="17"/>
      <c r="E32" s="17"/>
      <c r="F32" s="18"/>
      <c r="G32" s="18"/>
    </row>
    <row r="33" spans="1:7" x14ac:dyDescent="0.25">
      <c r="A33" s="83"/>
      <c r="B33" s="27" t="s">
        <v>14</v>
      </c>
      <c r="C33" s="27" t="s">
        <v>15</v>
      </c>
      <c r="D33" s="27" t="s">
        <v>16</v>
      </c>
      <c r="E33" s="27" t="s">
        <v>17</v>
      </c>
      <c r="F33" s="28" t="s">
        <v>18</v>
      </c>
      <c r="G33" s="27" t="s">
        <v>19</v>
      </c>
    </row>
    <row r="34" spans="1:7" x14ac:dyDescent="0.25">
      <c r="A34" s="91"/>
      <c r="B34" s="99" t="s">
        <v>78</v>
      </c>
      <c r="C34" s="100" t="s">
        <v>26</v>
      </c>
      <c r="D34" s="82">
        <v>1.43</v>
      </c>
      <c r="E34" s="101" t="s">
        <v>63</v>
      </c>
      <c r="F34" s="148">
        <v>280000</v>
      </c>
      <c r="G34" s="102">
        <f>D34*F34</f>
        <v>400400</v>
      </c>
    </row>
    <row r="35" spans="1:7" x14ac:dyDescent="0.25">
      <c r="A35" s="83"/>
      <c r="B35" s="6" t="s">
        <v>27</v>
      </c>
      <c r="C35" s="7"/>
      <c r="D35" s="7"/>
      <c r="E35" s="7"/>
      <c r="F35" s="23"/>
      <c r="G35" s="103">
        <f>SUM(G34:G34)</f>
        <v>400400</v>
      </c>
    </row>
    <row r="36" spans="1:7" x14ac:dyDescent="0.25">
      <c r="A36" s="73"/>
      <c r="B36" s="24"/>
      <c r="C36" s="25"/>
      <c r="D36" s="25"/>
      <c r="E36" s="25"/>
      <c r="F36" s="26"/>
      <c r="G36" s="26"/>
    </row>
    <row r="37" spans="1:7" x14ac:dyDescent="0.25">
      <c r="A37" s="83"/>
      <c r="B37" s="15" t="s">
        <v>28</v>
      </c>
      <c r="C37" s="16"/>
      <c r="D37" s="17"/>
      <c r="E37" s="17"/>
      <c r="F37" s="18"/>
      <c r="G37" s="18"/>
    </row>
    <row r="38" spans="1:7" x14ac:dyDescent="0.25">
      <c r="A38" s="83"/>
      <c r="B38" s="28" t="s">
        <v>29</v>
      </c>
      <c r="C38" s="28" t="s">
        <v>30</v>
      </c>
      <c r="D38" s="28" t="s">
        <v>31</v>
      </c>
      <c r="E38" s="28" t="s">
        <v>17</v>
      </c>
      <c r="F38" s="28" t="s">
        <v>18</v>
      </c>
      <c r="G38" s="28" t="s">
        <v>19</v>
      </c>
    </row>
    <row r="39" spans="1:7" x14ac:dyDescent="0.25">
      <c r="A39" s="91"/>
      <c r="B39" s="104" t="s">
        <v>79</v>
      </c>
      <c r="C39" s="105"/>
      <c r="D39" s="106"/>
      <c r="E39" s="107"/>
      <c r="F39" s="108"/>
      <c r="G39" s="109"/>
    </row>
    <row r="40" spans="1:7" x14ac:dyDescent="0.25">
      <c r="A40" s="91"/>
      <c r="B40" s="145" t="s">
        <v>86</v>
      </c>
      <c r="C40" s="144" t="s">
        <v>32</v>
      </c>
      <c r="D40" s="106">
        <v>20</v>
      </c>
      <c r="E40" s="95" t="s">
        <v>74</v>
      </c>
      <c r="F40" s="111">
        <v>12266</v>
      </c>
      <c r="G40" s="112">
        <f>D40*F40</f>
        <v>245320</v>
      </c>
    </row>
    <row r="41" spans="1:7" x14ac:dyDescent="0.25">
      <c r="A41" s="91"/>
      <c r="B41" s="104" t="s">
        <v>80</v>
      </c>
      <c r="C41" s="105"/>
      <c r="D41" s="106"/>
      <c r="E41" s="107"/>
      <c r="F41" s="111"/>
      <c r="G41" s="112"/>
    </row>
    <row r="42" spans="1:7" x14ac:dyDescent="0.25">
      <c r="A42" s="91"/>
      <c r="B42" s="110" t="s">
        <v>81</v>
      </c>
      <c r="C42" s="105" t="s">
        <v>36</v>
      </c>
      <c r="D42" s="106">
        <v>200</v>
      </c>
      <c r="E42" s="95" t="s">
        <v>63</v>
      </c>
      <c r="F42" s="111">
        <v>1047</v>
      </c>
      <c r="G42" s="112">
        <f>D42*F42</f>
        <v>209400</v>
      </c>
    </row>
    <row r="43" spans="1:7" x14ac:dyDescent="0.25">
      <c r="A43" s="91"/>
      <c r="B43" s="110"/>
      <c r="C43" s="105"/>
      <c r="D43" s="106"/>
      <c r="E43" s="95"/>
      <c r="F43" s="111"/>
      <c r="G43" s="112"/>
    </row>
    <row r="44" spans="1:7" x14ac:dyDescent="0.25">
      <c r="A44" s="91"/>
      <c r="B44" s="113"/>
      <c r="C44" s="114"/>
      <c r="D44" s="115"/>
      <c r="E44" s="116"/>
      <c r="F44" s="117"/>
      <c r="G44" s="118"/>
    </row>
    <row r="45" spans="1:7" x14ac:dyDescent="0.25">
      <c r="A45" s="83"/>
      <c r="B45" s="6" t="s">
        <v>33</v>
      </c>
      <c r="C45" s="7"/>
      <c r="D45" s="7"/>
      <c r="E45" s="7"/>
      <c r="F45" s="23"/>
      <c r="G45" s="103">
        <f>SUM(G39:G44)</f>
        <v>454720</v>
      </c>
    </row>
    <row r="46" spans="1:7" x14ac:dyDescent="0.25">
      <c r="A46" s="73"/>
      <c r="B46" s="24"/>
      <c r="C46" s="25"/>
      <c r="D46" s="25"/>
      <c r="E46" s="119"/>
      <c r="F46" s="26"/>
      <c r="G46" s="26"/>
    </row>
    <row r="47" spans="1:7" x14ac:dyDescent="0.25">
      <c r="A47" s="83"/>
      <c r="B47" s="15" t="s">
        <v>34</v>
      </c>
      <c r="C47" s="16"/>
      <c r="D47" s="17"/>
      <c r="E47" s="17"/>
      <c r="F47" s="18"/>
      <c r="G47" s="18"/>
    </row>
    <row r="48" spans="1:7" x14ac:dyDescent="0.25">
      <c r="A48" s="83"/>
      <c r="B48" s="27" t="s">
        <v>35</v>
      </c>
      <c r="C48" s="28" t="s">
        <v>30</v>
      </c>
      <c r="D48" s="28" t="s">
        <v>31</v>
      </c>
      <c r="E48" s="27" t="s">
        <v>17</v>
      </c>
      <c r="F48" s="28" t="s">
        <v>18</v>
      </c>
      <c r="G48" s="27" t="s">
        <v>19</v>
      </c>
    </row>
    <row r="49" spans="1:8" x14ac:dyDescent="0.25">
      <c r="A49" s="91"/>
      <c r="B49" s="81"/>
      <c r="C49" s="120"/>
      <c r="D49" s="121"/>
      <c r="E49" s="2"/>
      <c r="F49" s="122"/>
      <c r="G49" s="121"/>
    </row>
    <row r="50" spans="1:8" x14ac:dyDescent="0.25">
      <c r="A50" s="91"/>
      <c r="B50" s="123" t="s">
        <v>82</v>
      </c>
      <c r="C50" s="124"/>
      <c r="D50" s="121"/>
      <c r="E50" s="125"/>
      <c r="F50" s="122"/>
      <c r="G50" s="121"/>
    </row>
    <row r="51" spans="1:8" x14ac:dyDescent="0.25">
      <c r="A51" s="83"/>
      <c r="B51" s="126" t="s">
        <v>37</v>
      </c>
      <c r="C51" s="127"/>
      <c r="D51" s="127"/>
      <c r="E51" s="127"/>
      <c r="F51" s="128"/>
      <c r="G51" s="129">
        <f>SUM(G49)</f>
        <v>0</v>
      </c>
    </row>
    <row r="52" spans="1:8" x14ac:dyDescent="0.25">
      <c r="A52" s="73"/>
      <c r="B52" s="29"/>
      <c r="C52" s="29"/>
      <c r="D52" s="29"/>
      <c r="E52" s="29"/>
      <c r="F52" s="30"/>
      <c r="G52" s="30"/>
    </row>
    <row r="53" spans="1:8" x14ac:dyDescent="0.25">
      <c r="A53" s="130"/>
      <c r="B53" s="31" t="s">
        <v>38</v>
      </c>
      <c r="C53" s="32"/>
      <c r="D53" s="32"/>
      <c r="E53" s="32"/>
      <c r="F53" s="32"/>
      <c r="G53" s="33">
        <f>G25+G35+G45+G51</f>
        <v>1815120</v>
      </c>
    </row>
    <row r="54" spans="1:8" x14ac:dyDescent="0.25">
      <c r="A54" s="130"/>
      <c r="B54" s="34" t="s">
        <v>39</v>
      </c>
      <c r="C54" s="35"/>
      <c r="D54" s="35"/>
      <c r="E54" s="35"/>
      <c r="F54" s="35"/>
      <c r="G54" s="36">
        <f>G53*0.05</f>
        <v>90756</v>
      </c>
    </row>
    <row r="55" spans="1:8" x14ac:dyDescent="0.25">
      <c r="A55" s="130"/>
      <c r="B55" s="37" t="s">
        <v>40</v>
      </c>
      <c r="C55" s="38"/>
      <c r="D55" s="38"/>
      <c r="E55" s="38"/>
      <c r="F55" s="38"/>
      <c r="G55" s="39">
        <f>G54+G53</f>
        <v>1905876</v>
      </c>
      <c r="H55" s="147"/>
    </row>
    <row r="56" spans="1:8" x14ac:dyDescent="0.25">
      <c r="A56" s="130"/>
      <c r="B56" s="34" t="s">
        <v>41</v>
      </c>
      <c r="C56" s="35"/>
      <c r="D56" s="35"/>
      <c r="E56" s="35"/>
      <c r="F56" s="35"/>
      <c r="G56" s="36">
        <f>G12</f>
        <v>4000000</v>
      </c>
    </row>
    <row r="57" spans="1:8" x14ac:dyDescent="0.25">
      <c r="A57" s="130"/>
      <c r="B57" s="40" t="s">
        <v>42</v>
      </c>
      <c r="C57" s="41"/>
      <c r="D57" s="41"/>
      <c r="E57" s="41"/>
      <c r="F57" s="41"/>
      <c r="G57" s="131">
        <f>G56-G55</f>
        <v>2094124</v>
      </c>
    </row>
    <row r="58" spans="1:8" x14ac:dyDescent="0.25">
      <c r="A58" s="130"/>
      <c r="B58" s="42" t="s">
        <v>43</v>
      </c>
      <c r="C58" s="43"/>
      <c r="D58" s="43"/>
      <c r="E58" s="43"/>
      <c r="F58" s="43"/>
      <c r="G58" s="132"/>
    </row>
    <row r="59" spans="1:8" ht="15.75" thickBot="1" x14ac:dyDescent="0.3">
      <c r="A59" s="130"/>
      <c r="B59" s="44"/>
      <c r="C59" s="43"/>
      <c r="D59" s="43"/>
      <c r="E59" s="43"/>
      <c r="F59" s="43"/>
      <c r="G59" s="132"/>
    </row>
    <row r="60" spans="1:8" x14ac:dyDescent="0.25">
      <c r="A60" s="130"/>
      <c r="B60" s="45" t="s">
        <v>44</v>
      </c>
      <c r="C60" s="46"/>
      <c r="D60" s="46"/>
      <c r="E60" s="46"/>
      <c r="F60" s="47"/>
      <c r="G60" s="132"/>
    </row>
    <row r="61" spans="1:8" x14ac:dyDescent="0.25">
      <c r="A61" s="130"/>
      <c r="B61" s="48" t="s">
        <v>45</v>
      </c>
      <c r="C61" s="49"/>
      <c r="D61" s="49"/>
      <c r="E61" s="49"/>
      <c r="F61" s="50"/>
      <c r="G61" s="132"/>
    </row>
    <row r="62" spans="1:8" x14ac:dyDescent="0.25">
      <c r="A62" s="130"/>
      <c r="B62" s="48" t="s">
        <v>46</v>
      </c>
      <c r="C62" s="49"/>
      <c r="D62" s="49"/>
      <c r="E62" s="49"/>
      <c r="F62" s="50"/>
      <c r="G62" s="132"/>
    </row>
    <row r="63" spans="1:8" x14ac:dyDescent="0.25">
      <c r="A63" s="130"/>
      <c r="B63" s="48" t="s">
        <v>47</v>
      </c>
      <c r="C63" s="49"/>
      <c r="D63" s="49"/>
      <c r="E63" s="49"/>
      <c r="F63" s="50"/>
      <c r="G63" s="132"/>
    </row>
    <row r="64" spans="1:8" x14ac:dyDescent="0.25">
      <c r="A64" s="130"/>
      <c r="B64" s="48" t="s">
        <v>48</v>
      </c>
      <c r="C64" s="49"/>
      <c r="D64" s="49"/>
      <c r="E64" s="49"/>
      <c r="F64" s="50"/>
      <c r="G64" s="132"/>
    </row>
    <row r="65" spans="1:7" x14ac:dyDescent="0.25">
      <c r="A65" s="130"/>
      <c r="B65" s="48" t="s">
        <v>49</v>
      </c>
      <c r="C65" s="49"/>
      <c r="D65" s="49"/>
      <c r="E65" s="49"/>
      <c r="F65" s="50"/>
      <c r="G65" s="132"/>
    </row>
    <row r="66" spans="1:7" ht="15.75" thickBot="1" x14ac:dyDescent="0.3">
      <c r="A66" s="130"/>
      <c r="B66" s="51" t="s">
        <v>50</v>
      </c>
      <c r="C66" s="52"/>
      <c r="D66" s="52"/>
      <c r="E66" s="52"/>
      <c r="F66" s="53"/>
      <c r="G66" s="132"/>
    </row>
    <row r="67" spans="1:7" x14ac:dyDescent="0.25">
      <c r="A67" s="130"/>
      <c r="B67" s="44"/>
      <c r="C67" s="49"/>
      <c r="D67" s="49"/>
      <c r="E67" s="49"/>
      <c r="F67" s="49"/>
      <c r="G67" s="132"/>
    </row>
    <row r="68" spans="1:7" ht="15.75" thickBot="1" x14ac:dyDescent="0.3">
      <c r="A68" s="130"/>
      <c r="B68" s="151" t="s">
        <v>51</v>
      </c>
      <c r="C68" s="152"/>
      <c r="D68" s="54"/>
      <c r="E68" s="55"/>
      <c r="F68" s="55"/>
      <c r="G68" s="132"/>
    </row>
    <row r="69" spans="1:7" x14ac:dyDescent="0.25">
      <c r="A69" s="130"/>
      <c r="B69" s="56" t="s">
        <v>35</v>
      </c>
      <c r="C69" s="133" t="s">
        <v>52</v>
      </c>
      <c r="D69" s="134" t="s">
        <v>53</v>
      </c>
      <c r="E69" s="55"/>
      <c r="F69" s="55"/>
      <c r="G69" s="132"/>
    </row>
    <row r="70" spans="1:7" x14ac:dyDescent="0.25">
      <c r="A70" s="130"/>
      <c r="B70" s="57" t="s">
        <v>54</v>
      </c>
      <c r="C70" s="58">
        <f>G25</f>
        <v>960000</v>
      </c>
      <c r="D70" s="59">
        <f>(C70/C76)</f>
        <v>0.51127085958478413</v>
      </c>
      <c r="E70" s="55"/>
      <c r="F70" s="55"/>
      <c r="G70" s="132"/>
    </row>
    <row r="71" spans="1:7" x14ac:dyDescent="0.25">
      <c r="A71" s="130"/>
      <c r="B71" s="57" t="s">
        <v>55</v>
      </c>
      <c r="C71" s="135">
        <v>0</v>
      </c>
      <c r="D71" s="59">
        <v>0</v>
      </c>
      <c r="E71" s="55"/>
      <c r="F71" s="55"/>
      <c r="G71" s="132"/>
    </row>
    <row r="72" spans="1:7" x14ac:dyDescent="0.25">
      <c r="A72" s="130"/>
      <c r="B72" s="57" t="s">
        <v>56</v>
      </c>
      <c r="C72" s="58">
        <f>G35</f>
        <v>400400</v>
      </c>
      <c r="D72" s="59">
        <f>(C72/C76)</f>
        <v>0.21324255435182038</v>
      </c>
      <c r="E72" s="55"/>
      <c r="F72" s="55"/>
      <c r="G72" s="132"/>
    </row>
    <row r="73" spans="1:7" x14ac:dyDescent="0.25">
      <c r="A73" s="130"/>
      <c r="B73" s="57" t="s">
        <v>29</v>
      </c>
      <c r="C73" s="58">
        <f>G45</f>
        <v>454720</v>
      </c>
      <c r="D73" s="59">
        <f>(C73/C76)</f>
        <v>0.24217196382332609</v>
      </c>
      <c r="E73" s="55"/>
      <c r="F73" s="55"/>
      <c r="G73" s="132"/>
    </row>
    <row r="74" spans="1:7" x14ac:dyDescent="0.25">
      <c r="A74" s="130"/>
      <c r="B74" s="57" t="s">
        <v>57</v>
      </c>
      <c r="C74" s="60"/>
      <c r="D74" s="59">
        <f>(C74/C76)</f>
        <v>0</v>
      </c>
      <c r="E74" s="61"/>
      <c r="F74" s="61"/>
      <c r="G74" s="132"/>
    </row>
    <row r="75" spans="1:7" x14ac:dyDescent="0.25">
      <c r="A75" s="130"/>
      <c r="B75" s="57" t="s">
        <v>58</v>
      </c>
      <c r="C75" s="60">
        <v>62554</v>
      </c>
      <c r="D75" s="59">
        <f>(C75/C76)</f>
        <v>3.3314622240069362E-2</v>
      </c>
      <c r="E75" s="61"/>
      <c r="F75" s="61"/>
      <c r="G75" s="132"/>
    </row>
    <row r="76" spans="1:7" ht="15.75" thickBot="1" x14ac:dyDescent="0.3">
      <c r="A76" s="130"/>
      <c r="B76" s="62" t="s">
        <v>59</v>
      </c>
      <c r="C76" s="63">
        <f>SUM(C70:C75)</f>
        <v>1877674</v>
      </c>
      <c r="D76" s="64">
        <f>SUM(D70:D75)</f>
        <v>0.99999999999999989</v>
      </c>
      <c r="E76" s="61"/>
      <c r="F76" s="61"/>
      <c r="G76" s="132"/>
    </row>
    <row r="77" spans="1:7" x14ac:dyDescent="0.25">
      <c r="A77" s="130"/>
      <c r="B77" s="44"/>
      <c r="C77" s="43"/>
      <c r="D77" s="43"/>
      <c r="E77" s="43"/>
      <c r="F77" s="43"/>
      <c r="G77" s="132"/>
    </row>
    <row r="78" spans="1:7" x14ac:dyDescent="0.25">
      <c r="A78" s="130"/>
      <c r="B78" s="14"/>
      <c r="C78" s="43"/>
      <c r="D78" s="43"/>
      <c r="E78" s="43"/>
      <c r="F78" s="43"/>
      <c r="G78" s="132"/>
    </row>
    <row r="79" spans="1:7" ht="15.75" thickBot="1" x14ac:dyDescent="0.3">
      <c r="A79" s="136"/>
      <c r="B79" s="137"/>
      <c r="C79" s="138" t="s">
        <v>83</v>
      </c>
      <c r="D79" s="139"/>
      <c r="E79" s="140"/>
      <c r="F79" s="141"/>
      <c r="G79" s="132"/>
    </row>
    <row r="80" spans="1:7" x14ac:dyDescent="0.25">
      <c r="A80" s="130"/>
      <c r="B80" s="65" t="s">
        <v>84</v>
      </c>
      <c r="C80" s="66">
        <v>400</v>
      </c>
      <c r="D80" s="66">
        <v>600</v>
      </c>
      <c r="E80" s="142">
        <v>800</v>
      </c>
      <c r="F80" s="67"/>
      <c r="G80" s="143"/>
    </row>
    <row r="81" spans="1:7" ht="15.75" thickBot="1" x14ac:dyDescent="0.3">
      <c r="A81" s="130"/>
      <c r="B81" s="62" t="s">
        <v>85</v>
      </c>
      <c r="C81" s="63">
        <f>(G55/C80)</f>
        <v>4764.6899999999996</v>
      </c>
      <c r="D81" s="63">
        <f>(G55/D80)</f>
        <v>3176.46</v>
      </c>
      <c r="E81" s="68">
        <f>(G55/E80)</f>
        <v>2382.3449999999998</v>
      </c>
      <c r="F81" s="67"/>
      <c r="G81" s="143"/>
    </row>
    <row r="82" spans="1:7" x14ac:dyDescent="0.25">
      <c r="A82" s="130"/>
      <c r="B82" s="42" t="s">
        <v>60</v>
      </c>
      <c r="C82" s="49"/>
      <c r="D82" s="49"/>
      <c r="E82" s="49"/>
      <c r="F82" s="49"/>
      <c r="G82" s="49"/>
    </row>
  </sheetData>
  <mergeCells count="8">
    <mergeCell ref="B17:G17"/>
    <mergeCell ref="B68:C68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6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1C686-E065-4E69-8D96-6E91B40CFFF4}">
  <ds:schemaRefs>
    <ds:schemaRef ds:uri="http://schemas.microsoft.com/office/2006/metadata/properties"/>
    <ds:schemaRef ds:uri="http://www.w3.org/XML/1998/namespace"/>
    <ds:schemaRef ds:uri="10b82782-c0f5-416e-ae65-72e3340045c9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ea4a5c6-dd9c-492d-ab53-e1e14423e944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61C4DD-BC29-4064-8FBD-3EE866921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Pizarro Astudillo Carlos R</cp:lastModifiedBy>
  <cp:revision/>
  <cp:lastPrinted>2023-03-20T15:27:29Z</cp:lastPrinted>
  <dcterms:created xsi:type="dcterms:W3CDTF">2020-11-27T12:49:26Z</dcterms:created>
  <dcterms:modified xsi:type="dcterms:W3CDTF">2023-03-31T16:09:48Z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