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zuniga\Desktop\00 - CREDITOS\00 - CRÉDITOS 2023\00 - fichas técnicas 2023\01 - FORMATO CORREGIDO\Visadas\"/>
    </mc:Choice>
  </mc:AlternateContent>
  <bookViews>
    <workbookView xWindow="-120" yWindow="-120" windowWidth="29040" windowHeight="15840"/>
  </bookViews>
  <sheets>
    <sheet name="ALFALFA" sheetId="1" r:id="rId1"/>
  </sheets>
  <definedNames>
    <definedName name="_xlnm.Print_Area" localSheetId="0">ALFALFA!$A$1:$F$94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5" i="1" l="1"/>
  <c r="F37" i="1"/>
  <c r="F38" i="1"/>
  <c r="F39" i="1"/>
  <c r="F40" i="1"/>
  <c r="F41" i="1"/>
  <c r="F42" i="1"/>
  <c r="F43" i="1"/>
  <c r="F21" i="1" l="1"/>
  <c r="F22" i="1"/>
  <c r="F23" i="1"/>
  <c r="F24" i="1"/>
  <c r="F26" i="1"/>
  <c r="F53" i="1" l="1"/>
  <c r="F56" i="1"/>
  <c r="F58" i="1"/>
  <c r="F55" i="1"/>
  <c r="F52" i="1"/>
  <c r="F49" i="1"/>
  <c r="F20" i="1"/>
  <c r="F36" i="1"/>
  <c r="F51" i="1"/>
  <c r="F32" i="1"/>
  <c r="B84" i="1" s="1"/>
  <c r="F11" i="1"/>
  <c r="F69" i="1" s="1"/>
  <c r="F64" i="1" l="1"/>
  <c r="B87" i="1" s="1"/>
  <c r="F44" i="1"/>
  <c r="B85" i="1" s="1"/>
  <c r="F59" i="1"/>
  <c r="B86" i="1" s="1"/>
  <c r="F27" i="1"/>
  <c r="B83" i="1" s="1"/>
  <c r="F66" i="1" l="1"/>
  <c r="F67" i="1" s="1"/>
  <c r="F68" i="1" s="1"/>
  <c r="B88" i="1" l="1"/>
  <c r="B89" i="1" s="1"/>
  <c r="C85" i="1" s="1"/>
  <c r="B93" i="1"/>
  <c r="C93" i="1"/>
  <c r="D93" i="1"/>
  <c r="F70" i="1"/>
  <c r="C83" i="1" l="1"/>
  <c r="C88" i="1"/>
  <c r="C86" i="1"/>
  <c r="C87" i="1"/>
  <c r="C89" i="1" l="1"/>
</calcChain>
</file>

<file path=xl/sharedStrings.xml><?xml version="1.0" encoding="utf-8"?>
<sst xmlns="http://schemas.openxmlformats.org/spreadsheetml/2006/main" count="166" uniqueCount="114">
  <si>
    <t>RUBRO O CULTIVO</t>
  </si>
  <si>
    <t>VARIEDAD</t>
  </si>
  <si>
    <t>WL 903</t>
  </si>
  <si>
    <t>FECHA ESTIMADA  PRECIO VENTA</t>
  </si>
  <si>
    <t>Abril</t>
  </si>
  <si>
    <t>NIVEL TECNOLÓGICO</t>
  </si>
  <si>
    <t>Medio</t>
  </si>
  <si>
    <t>REGIÓN</t>
  </si>
  <si>
    <t>Ñuble</t>
  </si>
  <si>
    <t>INGRESO ESPERADO, con IVA ($)</t>
  </si>
  <si>
    <t>AGENCIA DE ÁREA</t>
  </si>
  <si>
    <t>Chillán</t>
  </si>
  <si>
    <t>DESTINO PRODUCCION</t>
  </si>
  <si>
    <t>COMUNA/LOCALIDAD</t>
  </si>
  <si>
    <t>Todas las comunas del área</t>
  </si>
  <si>
    <t>FECHA DE COSECHA</t>
  </si>
  <si>
    <t>Marzo</t>
  </si>
  <si>
    <t>FECHA PRECIO INSUMOS</t>
  </si>
  <si>
    <t>CONTINGENCIA</t>
  </si>
  <si>
    <t>Sequía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</si>
  <si>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</si>
  <si>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</si>
  <si>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</si>
  <si>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</si>
  <si>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</si>
  <si>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</si>
  <si>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</si>
  <si>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</si>
  <si>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Preparación de suelo</t>
  </si>
  <si>
    <t>jh</t>
  </si>
  <si>
    <t>Jul - Ago</t>
  </si>
  <si>
    <t>Siembra</t>
  </si>
  <si>
    <t>Sept</t>
  </si>
  <si>
    <t>Aplicación agroquímicos</t>
  </si>
  <si>
    <t>Control de maleza</t>
  </si>
  <si>
    <t xml:space="preserve">Oct </t>
  </si>
  <si>
    <t>Riego</t>
  </si>
  <si>
    <t>Sept - Mar</t>
  </si>
  <si>
    <t>JORNADAS ANIMAL</t>
  </si>
  <si>
    <t>Subtotal Jornadas Animal</t>
  </si>
  <si>
    <t>MAQUINARIA</t>
  </si>
  <si>
    <t>Fumigadora (agroquímico)</t>
  </si>
  <si>
    <t xml:space="preserve">Jul </t>
  </si>
  <si>
    <t>Fumigadora (barbecho químico)</t>
  </si>
  <si>
    <t xml:space="preserve">Ago </t>
  </si>
  <si>
    <t>Aradura</t>
  </si>
  <si>
    <t>Trompo (encalado)</t>
  </si>
  <si>
    <t>Rastraje Liviano</t>
  </si>
  <si>
    <t>Subtotal Costo Maquinaria</t>
  </si>
  <si>
    <t>INSUMOS</t>
  </si>
  <si>
    <t>Insumos</t>
  </si>
  <si>
    <t>Unidad (Kg/l/u)</t>
  </si>
  <si>
    <t>SEMILLA</t>
  </si>
  <si>
    <t>Semilla resiembra</t>
  </si>
  <si>
    <t>kg</t>
  </si>
  <si>
    <t>Abr - May</t>
  </si>
  <si>
    <t>FERTILIZANTES</t>
  </si>
  <si>
    <t>Muriato de Potasio</t>
  </si>
  <si>
    <t xml:space="preserve">Ago - Sept </t>
  </si>
  <si>
    <t>Carbonato de Calcio</t>
  </si>
  <si>
    <t>Superfosfato Triple</t>
  </si>
  <si>
    <t>Ago - Sept</t>
  </si>
  <si>
    <t>HERBICIDA</t>
  </si>
  <si>
    <t>lt</t>
  </si>
  <si>
    <t xml:space="preserve">Jun </t>
  </si>
  <si>
    <t>Pivot 100 SL</t>
  </si>
  <si>
    <t>INSECTICIDA</t>
  </si>
  <si>
    <t>Troya 4 EC</t>
  </si>
  <si>
    <t>Oct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</si>
  <si>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</si>
  <si>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</si>
  <si>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</si>
  <si>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</si>
  <si>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</si>
  <si>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</si>
  <si>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</si>
  <si>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</si>
  <si>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</si>
  <si>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</si>
  <si>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</si>
  <si>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</si>
  <si>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</si>
  <si>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</si>
  <si>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</si>
  <si>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</si>
  <si>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</si>
  <si>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</si>
  <si>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</si>
  <si>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</si>
  <si>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IVA</t>
  </si>
  <si>
    <t>Jornada Animal</t>
  </si>
  <si>
    <t>Maquinaria</t>
  </si>
  <si>
    <t>Otros</t>
  </si>
  <si>
    <t>Imprevistos</t>
  </si>
  <si>
    <t>(*): Este valor representa el valor mìnimo de venta del producto</t>
  </si>
  <si>
    <t>Gramoxone Super</t>
  </si>
  <si>
    <t>Vibrocultivador</t>
  </si>
  <si>
    <t>jm</t>
  </si>
  <si>
    <t>Subtotal Mano de Obra</t>
  </si>
  <si>
    <t>Rendimiento (Fardo/Há)</t>
  </si>
  <si>
    <t>Costo unitario (Fardo/Há (*)</t>
  </si>
  <si>
    <t>COSTO TOTAL/Há</t>
  </si>
  <si>
    <t>Enfardadora</t>
  </si>
  <si>
    <t xml:space="preserve">Alfalfa </t>
  </si>
  <si>
    <t>n/a</t>
  </si>
  <si>
    <t>RENDIMIENTO (Fardos/Há)</t>
  </si>
  <si>
    <t>PRECIO ESPERADO ($/Fardo)</t>
  </si>
  <si>
    <t>Corte e hilerado</t>
  </si>
  <si>
    <t>Mar</t>
  </si>
  <si>
    <t>Fardo/Corte</t>
  </si>
  <si>
    <t>Carga y Traslado</t>
  </si>
  <si>
    <t>ESCENARIOS COSTO UNITARIO  ($/Fardos)</t>
  </si>
  <si>
    <t>Cantidad /Há</t>
  </si>
  <si>
    <t>$/Há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</si>
</sst>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 * #,##0_ ;_ * \-#,##0_ ;_ * &quot;-&quot;_ ;_ @_ "/>
    <numFmt numFmtId="165" formatCode="&quot; &quot;* #,##0&quot;   &quot;;&quot;-&quot;* #,##0&quot;   &quot;;&quot; &quot;* &quot;-&quot;??&quot;   &quot;"/>
    <numFmt numFmtId="166" formatCode="[$$-340A]#,##0"/>
    <numFmt numFmtId="167" formatCode="0.0"/>
    <numFmt numFmtId="168" formatCode="0.000"/>
  </numFmts>
  <fonts count="11" x14ac:knownFonts="1">
    <font>
      <sz val="11"/>
      <color indexed="8"/>
      <name val="Calibri"/>
    </font>
    <font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8"/>
      <name val="Arial Narrow"/>
      <family val="2"/>
    </font>
    <font>
      <b/>
      <sz val="8"/>
      <color indexed="15"/>
      <name val="Arial Narrow"/>
      <family val="2"/>
    </font>
    <font>
      <u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sz val="11"/>
      <color indexed="8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7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thin">
        <color indexed="11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10"/>
      </right>
      <top/>
      <bottom style="thin">
        <color indexed="8"/>
      </bottom>
      <diagonal/>
    </border>
    <border>
      <left/>
      <right/>
      <top style="thin">
        <color indexed="11"/>
      </top>
      <bottom style="thin">
        <color indexed="11"/>
      </bottom>
      <diagonal/>
    </border>
    <border>
      <left/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/>
      <top/>
      <bottom style="thin">
        <color indexed="11"/>
      </bottom>
      <diagonal/>
    </border>
    <border>
      <left/>
      <right/>
      <top/>
      <bottom style="thin">
        <color indexed="11"/>
      </bottom>
      <diagonal/>
    </border>
    <border>
      <left/>
      <right style="thin">
        <color indexed="10"/>
      </right>
      <top/>
      <bottom style="thin">
        <color indexed="11"/>
      </bottom>
      <diagonal/>
    </border>
    <border>
      <left style="thin">
        <color indexed="64"/>
      </left>
      <right/>
      <top style="thin">
        <color indexed="64"/>
      </top>
      <bottom style="thin">
        <color indexed="11"/>
      </bottom>
      <diagonal/>
    </border>
    <border>
      <left/>
      <right/>
      <top style="thin">
        <color indexed="64"/>
      </top>
      <bottom style="thin">
        <color indexed="11"/>
      </bottom>
      <diagonal/>
    </border>
    <border>
      <left/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/>
      <top style="thin">
        <color indexed="11"/>
      </top>
      <bottom style="thin">
        <color indexed="11"/>
      </bottom>
      <diagonal/>
    </border>
    <border>
      <left style="thin">
        <color indexed="64"/>
      </left>
      <right/>
      <top style="thin">
        <color indexed="11"/>
      </top>
      <bottom style="thin">
        <color indexed="64"/>
      </bottom>
      <diagonal/>
    </border>
    <border>
      <left/>
      <right/>
      <top style="thin">
        <color indexed="11"/>
      </top>
      <bottom style="thin">
        <color indexed="64"/>
      </bottom>
      <diagonal/>
    </border>
    <border>
      <left/>
      <right style="thin">
        <color indexed="11"/>
      </right>
      <top style="thin">
        <color indexed="11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/>
      <diagonal/>
    </border>
  </borders>
  <cellStyleXfs count="2">
    <xf numFmtId="0" fontId="0" fillId="0" borderId="0" applyNumberFormat="0" applyFill="0" applyBorder="0" applyProtection="0"/>
    <xf numFmtId="164" fontId="10" fillId="0" borderId="0" applyFont="0" applyFill="0" applyBorder="0" applyAlignment="0" applyProtection="0"/>
  </cellStyleXfs>
  <cellXfs count="146">
    <xf numFmtId="0" fontId="0" fillId="0" borderId="0" xfId="0"/>
    <xf numFmtId="0" fontId="1" fillId="2" borderId="8" xfId="0" applyFont="1" applyFill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justify" vertical="center" wrapText="1"/>
    </xf>
    <xf numFmtId="0" fontId="1" fillId="0" borderId="0" xfId="0" applyNumberFormat="1" applyFont="1" applyAlignment="1">
      <alignment horizontal="justify" vertical="center" wrapText="1"/>
    </xf>
    <xf numFmtId="0" fontId="1" fillId="0" borderId="0" xfId="0" applyFont="1" applyAlignment="1">
      <alignment horizontal="justify" vertical="center" wrapText="1"/>
    </xf>
    <xf numFmtId="0" fontId="1" fillId="2" borderId="2" xfId="0" applyFont="1" applyFill="1" applyBorder="1" applyAlignment="1">
      <alignment horizontal="justify" vertical="center" wrapText="1"/>
    </xf>
    <xf numFmtId="0" fontId="1" fillId="2" borderId="3" xfId="0" applyFont="1" applyFill="1" applyBorder="1" applyAlignment="1">
      <alignment horizontal="justify" vertical="center" wrapText="1"/>
    </xf>
    <xf numFmtId="49" fontId="2" fillId="3" borderId="4" xfId="0" applyNumberFormat="1" applyFont="1" applyFill="1" applyBorder="1" applyAlignment="1">
      <alignment horizontal="justify" vertical="center" wrapText="1"/>
    </xf>
    <xf numFmtId="0" fontId="1" fillId="2" borderId="6" xfId="0" applyFont="1" applyFill="1" applyBorder="1" applyAlignment="1">
      <alignment horizontal="justify" vertical="center" wrapText="1"/>
    </xf>
    <xf numFmtId="3" fontId="1" fillId="2" borderId="5" xfId="0" applyNumberFormat="1" applyFont="1" applyFill="1" applyBorder="1" applyAlignment="1">
      <alignment horizontal="justify" vertical="center" wrapText="1"/>
    </xf>
    <xf numFmtId="49" fontId="1" fillId="2" borderId="4" xfId="0" applyNumberFormat="1" applyFont="1" applyFill="1" applyBorder="1" applyAlignment="1">
      <alignment horizontal="justify" vertical="center" wrapText="1"/>
    </xf>
    <xf numFmtId="166" fontId="1" fillId="0" borderId="5" xfId="0" applyNumberFormat="1" applyFont="1" applyFill="1" applyBorder="1" applyAlignment="1">
      <alignment horizontal="justify" vertical="center" wrapText="1"/>
    </xf>
    <xf numFmtId="166" fontId="1" fillId="2" borderId="5" xfId="0" applyNumberFormat="1" applyFont="1" applyFill="1" applyBorder="1" applyAlignment="1">
      <alignment horizontal="justify" vertical="center" wrapText="1"/>
    </xf>
    <xf numFmtId="49" fontId="1" fillId="10" borderId="5" xfId="0" applyNumberFormat="1" applyFont="1" applyFill="1" applyBorder="1" applyAlignment="1">
      <alignment horizontal="justify" vertical="center" wrapText="1"/>
    </xf>
    <xf numFmtId="17" fontId="1" fillId="2" borderId="5" xfId="0" applyNumberFormat="1" applyFont="1" applyFill="1" applyBorder="1" applyAlignment="1">
      <alignment horizontal="justify" vertical="center" wrapText="1"/>
    </xf>
    <xf numFmtId="0" fontId="1" fillId="2" borderId="7" xfId="0" applyFont="1" applyFill="1" applyBorder="1" applyAlignment="1">
      <alignment horizontal="justify" vertical="center" wrapText="1"/>
    </xf>
    <xf numFmtId="14" fontId="1" fillId="2" borderId="8" xfId="0" applyNumberFormat="1" applyFont="1" applyFill="1" applyBorder="1" applyAlignment="1">
      <alignment horizontal="justify" vertical="center" wrapText="1"/>
    </xf>
    <xf numFmtId="0" fontId="1" fillId="2" borderId="9" xfId="0" applyFont="1" applyFill="1" applyBorder="1" applyAlignment="1">
      <alignment horizontal="justify" vertical="center" wrapText="1"/>
    </xf>
    <xf numFmtId="0" fontId="1" fillId="2" borderId="10" xfId="0" applyFont="1" applyFill="1" applyBorder="1" applyAlignment="1">
      <alignment horizontal="justify" vertical="center" wrapText="1"/>
    </xf>
    <xf numFmtId="49" fontId="1" fillId="10" borderId="39" xfId="0" applyNumberFormat="1" applyFont="1" applyFill="1" applyBorder="1" applyAlignment="1">
      <alignment horizontal="justify" vertical="center" wrapText="1"/>
    </xf>
    <xf numFmtId="166" fontId="3" fillId="3" borderId="5" xfId="0" applyNumberFormat="1" applyFont="1" applyFill="1" applyBorder="1" applyAlignment="1">
      <alignment horizontal="justify" vertical="center" wrapText="1"/>
    </xf>
    <xf numFmtId="3" fontId="1" fillId="2" borderId="10" xfId="0" applyNumberFormat="1" applyFont="1" applyFill="1" applyBorder="1" applyAlignment="1">
      <alignment horizontal="justify" vertical="center" wrapText="1"/>
    </xf>
    <xf numFmtId="0" fontId="1" fillId="2" borderId="40" xfId="0" applyFont="1" applyFill="1" applyBorder="1" applyAlignment="1">
      <alignment horizontal="justify" vertical="center" wrapText="1"/>
    </xf>
    <xf numFmtId="166" fontId="1" fillId="2" borderId="40" xfId="0" applyNumberFormat="1" applyFont="1" applyFill="1" applyBorder="1" applyAlignment="1">
      <alignment horizontal="justify" vertical="center" wrapText="1"/>
    </xf>
    <xf numFmtId="49" fontId="1" fillId="0" borderId="39" xfId="0" applyNumberFormat="1" applyFont="1" applyFill="1" applyBorder="1" applyAlignment="1">
      <alignment horizontal="justify" vertical="center" wrapText="1"/>
    </xf>
    <xf numFmtId="166" fontId="1" fillId="2" borderId="39" xfId="0" applyNumberFormat="1" applyFont="1" applyFill="1" applyBorder="1" applyAlignment="1">
      <alignment horizontal="justify" vertical="center" wrapText="1"/>
    </xf>
    <xf numFmtId="166" fontId="1" fillId="0" borderId="0" xfId="0" applyNumberFormat="1" applyFont="1" applyAlignment="1">
      <alignment horizontal="justify" vertical="center" wrapText="1"/>
    </xf>
    <xf numFmtId="49" fontId="1" fillId="0" borderId="72" xfId="0" applyNumberFormat="1" applyFont="1" applyFill="1" applyBorder="1" applyAlignment="1">
      <alignment horizontal="justify" vertical="center" wrapText="1"/>
    </xf>
    <xf numFmtId="49" fontId="1" fillId="10" borderId="72" xfId="0" applyNumberFormat="1" applyFont="1" applyFill="1" applyBorder="1" applyAlignment="1">
      <alignment horizontal="justify" vertical="center" wrapText="1"/>
    </xf>
    <xf numFmtId="49" fontId="1" fillId="0" borderId="40" xfId="0" applyNumberFormat="1" applyFont="1" applyFill="1" applyBorder="1" applyAlignment="1">
      <alignment horizontal="justify" vertical="center" wrapText="1"/>
    </xf>
    <xf numFmtId="49" fontId="1" fillId="10" borderId="40" xfId="0" applyNumberFormat="1" applyFont="1" applyFill="1" applyBorder="1" applyAlignment="1">
      <alignment horizontal="justify" vertical="center" wrapText="1"/>
    </xf>
    <xf numFmtId="0" fontId="1" fillId="0" borderId="40" xfId="0" applyNumberFormat="1" applyFont="1" applyFill="1" applyBorder="1" applyAlignment="1">
      <alignment horizontal="justify" vertical="center" wrapText="1"/>
    </xf>
    <xf numFmtId="49" fontId="1" fillId="0" borderId="62" xfId="0" applyNumberFormat="1" applyFont="1" applyFill="1" applyBorder="1" applyAlignment="1">
      <alignment horizontal="justify" vertical="center" wrapText="1"/>
    </xf>
    <xf numFmtId="1" fontId="1" fillId="0" borderId="40" xfId="0" applyNumberFormat="1" applyFont="1" applyFill="1" applyBorder="1" applyAlignment="1">
      <alignment horizontal="justify" vertical="center" wrapText="1"/>
    </xf>
    <xf numFmtId="166" fontId="1" fillId="0" borderId="40" xfId="0" applyNumberFormat="1" applyFont="1" applyFill="1" applyBorder="1" applyAlignment="1">
      <alignment horizontal="justify" vertical="center" wrapText="1"/>
    </xf>
    <xf numFmtId="0" fontId="1" fillId="0" borderId="39" xfId="0" applyNumberFormat="1" applyFont="1" applyFill="1" applyBorder="1" applyAlignment="1">
      <alignment horizontal="justify" vertical="center" wrapText="1"/>
    </xf>
    <xf numFmtId="166" fontId="1" fillId="0" borderId="39" xfId="0" applyNumberFormat="1" applyFont="1" applyFill="1" applyBorder="1" applyAlignment="1">
      <alignment horizontal="justify" vertical="center" wrapText="1"/>
    </xf>
    <xf numFmtId="49" fontId="6" fillId="0" borderId="40" xfId="0" applyNumberFormat="1" applyFont="1" applyFill="1" applyBorder="1" applyAlignment="1">
      <alignment horizontal="justify" vertical="center" wrapText="1"/>
    </xf>
    <xf numFmtId="49" fontId="6" fillId="10" borderId="40" xfId="0" applyNumberFormat="1" applyFont="1" applyFill="1" applyBorder="1" applyAlignment="1">
      <alignment horizontal="justify" vertical="center" wrapText="1"/>
    </xf>
    <xf numFmtId="0" fontId="6" fillId="10" borderId="40" xfId="0" applyNumberFormat="1" applyFont="1" applyFill="1" applyBorder="1" applyAlignment="1">
      <alignment horizontal="justify" vertical="center" wrapText="1"/>
    </xf>
    <xf numFmtId="166" fontId="6" fillId="10" borderId="40" xfId="0" applyNumberFormat="1" applyFont="1" applyFill="1" applyBorder="1" applyAlignment="1">
      <alignment horizontal="justify" vertical="center" wrapText="1"/>
    </xf>
    <xf numFmtId="166" fontId="2" fillId="5" borderId="15" xfId="0" applyNumberFormat="1" applyFont="1" applyFill="1" applyBorder="1" applyAlignment="1">
      <alignment horizontal="justify" vertical="center" wrapText="1"/>
    </xf>
    <xf numFmtId="166" fontId="2" fillId="3" borderId="16" xfId="0" applyNumberFormat="1" applyFont="1" applyFill="1" applyBorder="1" applyAlignment="1">
      <alignment horizontal="justify" vertical="center" wrapText="1"/>
    </xf>
    <xf numFmtId="166" fontId="2" fillId="5" borderId="16" xfId="0" applyNumberFormat="1" applyFont="1" applyFill="1" applyBorder="1" applyAlignment="1">
      <alignment horizontal="justify" vertical="center" wrapText="1"/>
    </xf>
    <xf numFmtId="166" fontId="2" fillId="6" borderId="17" xfId="0" applyNumberFormat="1" applyFont="1" applyFill="1" applyBorder="1" applyAlignment="1">
      <alignment horizontal="justify" vertical="center" wrapText="1"/>
    </xf>
    <xf numFmtId="0" fontId="2" fillId="2" borderId="13" xfId="0" applyFont="1" applyFill="1" applyBorder="1" applyAlignment="1">
      <alignment horizontal="justify" vertical="center" wrapText="1"/>
    </xf>
    <xf numFmtId="165" fontId="2" fillId="2" borderId="13" xfId="0" applyNumberFormat="1" applyFont="1" applyFill="1" applyBorder="1" applyAlignment="1">
      <alignment horizontal="justify" vertical="center" wrapText="1"/>
    </xf>
    <xf numFmtId="0" fontId="1" fillId="2" borderId="13" xfId="0" applyFont="1" applyFill="1" applyBorder="1" applyAlignment="1">
      <alignment horizontal="justify" vertical="center" wrapText="1"/>
    </xf>
    <xf numFmtId="0" fontId="1" fillId="7" borderId="13" xfId="0" applyFont="1" applyFill="1" applyBorder="1" applyAlignment="1">
      <alignment horizontal="justify" vertical="center" wrapText="1"/>
    </xf>
    <xf numFmtId="49" fontId="5" fillId="8" borderId="18" xfId="0" applyNumberFormat="1" applyFont="1" applyFill="1" applyBorder="1" applyAlignment="1">
      <alignment horizontal="justify" vertical="center" wrapText="1"/>
    </xf>
    <xf numFmtId="49" fontId="5" fillId="8" borderId="14" xfId="0" applyNumberFormat="1" applyFont="1" applyFill="1" applyBorder="1" applyAlignment="1">
      <alignment horizontal="justify" vertical="center" wrapText="1"/>
    </xf>
    <xf numFmtId="49" fontId="1" fillId="8" borderId="19" xfId="0" applyNumberFormat="1" applyFont="1" applyFill="1" applyBorder="1" applyAlignment="1">
      <alignment horizontal="justify" vertical="center" wrapText="1"/>
    </xf>
    <xf numFmtId="49" fontId="5" fillId="2" borderId="20" xfId="0" applyNumberFormat="1" applyFont="1" applyFill="1" applyBorder="1" applyAlignment="1">
      <alignment horizontal="justify" vertical="center" wrapText="1"/>
    </xf>
    <xf numFmtId="9" fontId="1" fillId="2" borderId="21" xfId="0" applyNumberFormat="1" applyFont="1" applyFill="1" applyBorder="1" applyAlignment="1">
      <alignment horizontal="justify" vertical="center" wrapText="1"/>
    </xf>
    <xf numFmtId="0" fontId="2" fillId="7" borderId="13" xfId="0" applyFont="1" applyFill="1" applyBorder="1" applyAlignment="1">
      <alignment horizontal="justify" vertical="center" wrapText="1"/>
    </xf>
    <xf numFmtId="49" fontId="5" fillId="8" borderId="22" xfId="0" applyNumberFormat="1" applyFont="1" applyFill="1" applyBorder="1" applyAlignment="1">
      <alignment horizontal="justify" vertical="center" wrapText="1"/>
    </xf>
    <xf numFmtId="9" fontId="5" fillId="8" borderId="24" xfId="0" applyNumberFormat="1" applyFont="1" applyFill="1" applyBorder="1" applyAlignment="1">
      <alignment horizontal="justify" vertical="center" wrapText="1"/>
    </xf>
    <xf numFmtId="0" fontId="2" fillId="7" borderId="12" xfId="0" applyFont="1" applyFill="1" applyBorder="1" applyAlignment="1">
      <alignment horizontal="justify" vertical="center" wrapText="1"/>
    </xf>
    <xf numFmtId="49" fontId="5" fillId="8" borderId="36" xfId="0" applyNumberFormat="1" applyFont="1" applyFill="1" applyBorder="1" applyAlignment="1">
      <alignment horizontal="justify" vertical="center" wrapText="1"/>
    </xf>
    <xf numFmtId="1" fontId="5" fillId="8" borderId="37" xfId="0" applyNumberFormat="1" applyFont="1" applyFill="1" applyBorder="1" applyAlignment="1">
      <alignment horizontal="justify" vertical="center" wrapText="1"/>
    </xf>
    <xf numFmtId="1" fontId="5" fillId="8" borderId="38" xfId="0" applyNumberFormat="1" applyFont="1" applyFill="1" applyBorder="1" applyAlignment="1">
      <alignment horizontal="justify" vertical="center" wrapText="1"/>
    </xf>
    <xf numFmtId="0" fontId="5" fillId="7" borderId="13" xfId="0" applyFont="1" applyFill="1" applyBorder="1" applyAlignment="1">
      <alignment horizontal="justify" vertical="center" wrapText="1"/>
    </xf>
    <xf numFmtId="165" fontId="5" fillId="2" borderId="13" xfId="0" applyNumberFormat="1" applyFont="1" applyFill="1" applyBorder="1" applyAlignment="1">
      <alignment horizontal="justify" vertical="center" wrapText="1"/>
    </xf>
    <xf numFmtId="0" fontId="1" fillId="2" borderId="74" xfId="0" applyFont="1" applyFill="1" applyBorder="1" applyAlignment="1">
      <alignment horizontal="justify" vertical="center" wrapText="1"/>
    </xf>
    <xf numFmtId="0" fontId="1" fillId="2" borderId="75" xfId="0" applyFont="1" applyFill="1" applyBorder="1" applyAlignment="1">
      <alignment horizontal="justify" vertical="center" wrapText="1"/>
    </xf>
    <xf numFmtId="3" fontId="1" fillId="2" borderId="75" xfId="0" applyNumberFormat="1" applyFont="1" applyFill="1" applyBorder="1" applyAlignment="1">
      <alignment horizontal="justify" vertical="center" wrapText="1"/>
    </xf>
    <xf numFmtId="166" fontId="3" fillId="3" borderId="40" xfId="0" applyNumberFormat="1" applyFont="1" applyFill="1" applyBorder="1" applyAlignment="1">
      <alignment horizontal="justify" vertical="center" wrapText="1"/>
    </xf>
    <xf numFmtId="0" fontId="1" fillId="0" borderId="72" xfId="0" applyNumberFormat="1" applyFont="1" applyFill="1" applyBorder="1" applyAlignment="1">
      <alignment horizontal="justify" vertical="center" wrapText="1"/>
    </xf>
    <xf numFmtId="166" fontId="1" fillId="0" borderId="72" xfId="0" applyNumberFormat="1" applyFont="1" applyFill="1" applyBorder="1" applyAlignment="1">
      <alignment horizontal="justify" vertical="center" wrapText="1"/>
    </xf>
    <xf numFmtId="0" fontId="1" fillId="2" borderId="76" xfId="0" applyFont="1" applyFill="1" applyBorder="1" applyAlignment="1">
      <alignment horizontal="justify" vertical="center" wrapText="1"/>
    </xf>
    <xf numFmtId="3" fontId="1" fillId="2" borderId="76" xfId="0" applyNumberFormat="1" applyFont="1" applyFill="1" applyBorder="1" applyAlignment="1">
      <alignment horizontal="justify" vertical="center" wrapText="1"/>
    </xf>
    <xf numFmtId="49" fontId="2" fillId="3" borderId="4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9" fontId="2" fillId="3" borderId="5" xfId="0" applyNumberFormat="1" applyFont="1" applyFill="1" applyBorder="1" applyAlignment="1">
      <alignment horizontal="center" vertical="center" wrapText="1"/>
    </xf>
    <xf numFmtId="49" fontId="2" fillId="3" borderId="11" xfId="0" applyNumberFormat="1" applyFont="1" applyFill="1" applyBorder="1" applyAlignment="1">
      <alignment horizontal="center" vertical="center" wrapText="1"/>
    </xf>
    <xf numFmtId="49" fontId="1" fillId="2" borderId="13" xfId="0" applyNumberFormat="1" applyFont="1" applyFill="1" applyBorder="1" applyAlignment="1">
      <alignment horizontal="justify" vertical="center" wrapText="1"/>
    </xf>
    <xf numFmtId="49" fontId="1" fillId="2" borderId="5" xfId="0" applyNumberFormat="1" applyFont="1" applyFill="1" applyBorder="1" applyAlignment="1">
      <alignment horizontal="justify" vertical="center" wrapText="1"/>
    </xf>
    <xf numFmtId="167" fontId="1" fillId="10" borderId="5" xfId="0" applyNumberFormat="1" applyFont="1" applyFill="1" applyBorder="1" applyAlignment="1">
      <alignment horizontal="justify" vertical="center" wrapText="1"/>
    </xf>
    <xf numFmtId="167" fontId="1" fillId="10" borderId="72" xfId="0" applyNumberFormat="1" applyFont="1" applyFill="1" applyBorder="1" applyAlignment="1">
      <alignment horizontal="justify" vertical="center" wrapText="1"/>
    </xf>
    <xf numFmtId="2" fontId="1" fillId="10" borderId="72" xfId="0" applyNumberFormat="1" applyFont="1" applyFill="1" applyBorder="1" applyAlignment="1">
      <alignment horizontal="justify" vertical="center" wrapText="1"/>
    </xf>
    <xf numFmtId="168" fontId="1" fillId="10" borderId="72" xfId="0" applyNumberFormat="1" applyFont="1" applyFill="1" applyBorder="1" applyAlignment="1">
      <alignment horizontal="justify" vertical="center" wrapText="1"/>
    </xf>
    <xf numFmtId="2" fontId="1" fillId="10" borderId="39" xfId="0" applyNumberFormat="1" applyFont="1" applyFill="1" applyBorder="1" applyAlignment="1">
      <alignment horizontal="justify" vertical="center" wrapText="1"/>
    </xf>
    <xf numFmtId="2" fontId="1" fillId="10" borderId="5" xfId="0" applyNumberFormat="1" applyFont="1" applyFill="1" applyBorder="1" applyAlignment="1">
      <alignment horizontal="justify" vertical="center" wrapText="1"/>
    </xf>
    <xf numFmtId="168" fontId="1" fillId="10" borderId="5" xfId="0" applyNumberFormat="1" applyFont="1" applyFill="1" applyBorder="1" applyAlignment="1">
      <alignment horizontal="justify" vertical="center" wrapText="1"/>
    </xf>
    <xf numFmtId="166" fontId="5" fillId="8" borderId="23" xfId="1" applyNumberFormat="1" applyFont="1" applyFill="1" applyBorder="1" applyAlignment="1">
      <alignment horizontal="justify" vertical="center" wrapText="1"/>
    </xf>
    <xf numFmtId="166" fontId="5" fillId="8" borderId="23" xfId="0" applyNumberFormat="1" applyFont="1" applyFill="1" applyBorder="1" applyAlignment="1">
      <alignment horizontal="justify" vertical="center" wrapText="1"/>
    </xf>
    <xf numFmtId="166" fontId="1" fillId="2" borderId="5" xfId="1" applyNumberFormat="1" applyFont="1" applyFill="1" applyBorder="1" applyAlignment="1">
      <alignment horizontal="justify" vertical="center" wrapText="1"/>
    </xf>
    <xf numFmtId="49" fontId="3" fillId="3" borderId="40" xfId="0" applyNumberFormat="1" applyFont="1" applyFill="1" applyBorder="1" applyAlignment="1">
      <alignment horizontal="justify" vertical="center" wrapText="1"/>
    </xf>
    <xf numFmtId="166" fontId="5" fillId="0" borderId="73" xfId="0" applyNumberFormat="1" applyFont="1" applyFill="1" applyBorder="1" applyAlignment="1">
      <alignment horizontal="justify" vertical="center" wrapText="1"/>
    </xf>
    <xf numFmtId="166" fontId="5" fillId="0" borderId="13" xfId="0" applyNumberFormat="1" applyFont="1" applyFill="1" applyBorder="1" applyAlignment="1">
      <alignment horizontal="justify" vertical="center" wrapText="1"/>
    </xf>
    <xf numFmtId="166" fontId="5" fillId="0" borderId="61" xfId="0" applyNumberFormat="1" applyFont="1" applyFill="1" applyBorder="1" applyAlignment="1">
      <alignment horizontal="justify" vertical="center" wrapText="1"/>
    </xf>
    <xf numFmtId="49" fontId="5" fillId="0" borderId="63" xfId="0" applyNumberFormat="1" applyFont="1" applyFill="1" applyBorder="1" applyAlignment="1">
      <alignment horizontal="justify" vertical="center" wrapText="1"/>
    </xf>
    <xf numFmtId="49" fontId="5" fillId="0" borderId="64" xfId="0" applyNumberFormat="1" applyFont="1" applyFill="1" applyBorder="1" applyAlignment="1">
      <alignment horizontal="justify" vertical="center" wrapText="1"/>
    </xf>
    <xf numFmtId="49" fontId="5" fillId="0" borderId="65" xfId="0" applyNumberFormat="1" applyFont="1" applyFill="1" applyBorder="1" applyAlignment="1">
      <alignment horizontal="justify" vertical="center" wrapText="1"/>
    </xf>
    <xf numFmtId="49" fontId="5" fillId="0" borderId="66" xfId="0" applyNumberFormat="1" applyFont="1" applyFill="1" applyBorder="1" applyAlignment="1">
      <alignment horizontal="justify" vertical="center" wrapText="1"/>
    </xf>
    <xf numFmtId="49" fontId="5" fillId="0" borderId="67" xfId="0" applyNumberFormat="1" applyFont="1" applyFill="1" applyBorder="1" applyAlignment="1">
      <alignment horizontal="justify" vertical="center" wrapText="1"/>
    </xf>
    <xf numFmtId="49" fontId="5" fillId="0" borderId="68" xfId="0" applyNumberFormat="1" applyFont="1" applyFill="1" applyBorder="1" applyAlignment="1">
      <alignment horizontal="justify" vertical="center" wrapText="1"/>
    </xf>
    <xf numFmtId="49" fontId="5" fillId="0" borderId="69" xfId="0" applyNumberFormat="1" applyFont="1" applyFill="1" applyBorder="1" applyAlignment="1">
      <alignment horizontal="justify" vertical="center" wrapText="1"/>
    </xf>
    <xf numFmtId="49" fontId="5" fillId="0" borderId="70" xfId="0" applyNumberFormat="1" applyFont="1" applyFill="1" applyBorder="1" applyAlignment="1">
      <alignment horizontal="justify" vertical="center" wrapText="1"/>
    </xf>
    <xf numFmtId="49" fontId="5" fillId="0" borderId="71" xfId="0" applyNumberFormat="1" applyFont="1" applyFill="1" applyBorder="1" applyAlignment="1">
      <alignment horizontal="justify" vertical="center" wrapText="1"/>
    </xf>
    <xf numFmtId="49" fontId="2" fillId="5" borderId="51" xfId="0" applyNumberFormat="1" applyFont="1" applyFill="1" applyBorder="1" applyAlignment="1">
      <alignment horizontal="justify" vertical="center" wrapText="1"/>
    </xf>
    <xf numFmtId="49" fontId="2" fillId="5" borderId="52" xfId="0" applyNumberFormat="1" applyFont="1" applyFill="1" applyBorder="1" applyAlignment="1">
      <alignment horizontal="justify" vertical="center" wrapText="1"/>
    </xf>
    <xf numFmtId="49" fontId="2" fillId="5" borderId="53" xfId="0" applyNumberFormat="1" applyFont="1" applyFill="1" applyBorder="1" applyAlignment="1">
      <alignment horizontal="justify" vertical="center" wrapText="1"/>
    </xf>
    <xf numFmtId="49" fontId="1" fillId="2" borderId="31" xfId="0" applyNumberFormat="1" applyFont="1" applyFill="1" applyBorder="1" applyAlignment="1">
      <alignment horizontal="justify" vertical="center" wrapText="1"/>
    </xf>
    <xf numFmtId="49" fontId="1" fillId="2" borderId="13" xfId="0" applyNumberFormat="1" applyFont="1" applyFill="1" applyBorder="1" applyAlignment="1">
      <alignment horizontal="justify" vertical="center" wrapText="1"/>
    </xf>
    <xf numFmtId="49" fontId="1" fillId="2" borderId="32" xfId="0" applyNumberFormat="1" applyFont="1" applyFill="1" applyBorder="1" applyAlignment="1">
      <alignment horizontal="justify" vertical="center" wrapText="1"/>
    </xf>
    <xf numFmtId="49" fontId="1" fillId="2" borderId="33" xfId="0" applyNumberFormat="1" applyFont="1" applyFill="1" applyBorder="1" applyAlignment="1">
      <alignment horizontal="justify" vertical="center" wrapText="1"/>
    </xf>
    <xf numFmtId="49" fontId="1" fillId="2" borderId="34" xfId="0" applyNumberFormat="1" applyFont="1" applyFill="1" applyBorder="1" applyAlignment="1">
      <alignment horizontal="justify" vertical="center" wrapText="1"/>
    </xf>
    <xf numFmtId="49" fontId="1" fillId="2" borderId="35" xfId="0" applyNumberFormat="1" applyFont="1" applyFill="1" applyBorder="1" applyAlignment="1">
      <alignment horizontal="justify" vertical="center" wrapText="1"/>
    </xf>
    <xf numFmtId="49" fontId="5" fillId="2" borderId="28" xfId="0" applyNumberFormat="1" applyFont="1" applyFill="1" applyBorder="1" applyAlignment="1">
      <alignment horizontal="justify" vertical="center" wrapText="1"/>
    </xf>
    <xf numFmtId="49" fontId="5" fillId="2" borderId="29" xfId="0" applyNumberFormat="1" applyFont="1" applyFill="1" applyBorder="1" applyAlignment="1">
      <alignment horizontal="justify" vertical="center" wrapText="1"/>
    </xf>
    <xf numFmtId="49" fontId="5" fillId="2" borderId="30" xfId="0" applyNumberFormat="1" applyFont="1" applyFill="1" applyBorder="1" applyAlignment="1">
      <alignment horizontal="justify" vertical="center" wrapText="1"/>
    </xf>
    <xf numFmtId="49" fontId="1" fillId="2" borderId="29" xfId="0" applyNumberFormat="1" applyFont="1" applyFill="1" applyBorder="1" applyAlignment="1">
      <alignment horizontal="justify" vertical="center" wrapText="1"/>
    </xf>
    <xf numFmtId="49" fontId="7" fillId="9" borderId="44" xfId="0" applyNumberFormat="1" applyFont="1" applyFill="1" applyBorder="1" applyAlignment="1">
      <alignment horizontal="justify" vertical="center" wrapText="1"/>
    </xf>
    <xf numFmtId="49" fontId="7" fillId="9" borderId="34" xfId="0" applyNumberFormat="1" applyFont="1" applyFill="1" applyBorder="1" applyAlignment="1">
      <alignment horizontal="justify" vertical="center" wrapText="1"/>
    </xf>
    <xf numFmtId="49" fontId="7" fillId="9" borderId="45" xfId="0" applyNumberFormat="1" applyFont="1" applyFill="1" applyBorder="1" applyAlignment="1">
      <alignment horizontal="justify" vertical="center" wrapText="1"/>
    </xf>
    <xf numFmtId="49" fontId="7" fillId="9" borderId="25" xfId="0" applyNumberFormat="1" applyFont="1" applyFill="1" applyBorder="1" applyAlignment="1">
      <alignment horizontal="justify" vertical="center" wrapText="1"/>
    </xf>
    <xf numFmtId="49" fontId="7" fillId="9" borderId="26" xfId="0" applyNumberFormat="1" applyFont="1" applyFill="1" applyBorder="1" applyAlignment="1">
      <alignment horizontal="justify" vertical="center" wrapText="1"/>
    </xf>
    <xf numFmtId="49" fontId="7" fillId="9" borderId="27" xfId="0" applyNumberFormat="1" applyFont="1" applyFill="1" applyBorder="1" applyAlignment="1">
      <alignment horizontal="justify" vertical="center" wrapText="1"/>
    </xf>
    <xf numFmtId="49" fontId="1" fillId="2" borderId="5" xfId="0" applyNumberFormat="1" applyFont="1" applyFill="1" applyBorder="1" applyAlignment="1">
      <alignment horizontal="justify" vertical="center" wrapText="1"/>
    </xf>
    <xf numFmtId="0" fontId="1" fillId="2" borderId="5" xfId="0" applyFont="1" applyFill="1" applyBorder="1" applyAlignment="1">
      <alignment horizontal="justify" vertical="center" wrapText="1"/>
    </xf>
    <xf numFmtId="49" fontId="2" fillId="3" borderId="5" xfId="0" applyNumberFormat="1" applyFont="1" applyFill="1" applyBorder="1" applyAlignment="1">
      <alignment horizontal="justify" vertical="center" wrapText="1"/>
    </xf>
    <xf numFmtId="0" fontId="2" fillId="4" borderId="5" xfId="0" applyFont="1" applyFill="1" applyBorder="1" applyAlignment="1">
      <alignment horizontal="justify" vertical="center" wrapText="1"/>
    </xf>
    <xf numFmtId="49" fontId="1" fillId="2" borderId="42" xfId="0" applyNumberFormat="1" applyFont="1" applyFill="1" applyBorder="1" applyAlignment="1">
      <alignment horizontal="justify" vertical="center" wrapText="1"/>
    </xf>
    <xf numFmtId="49" fontId="1" fillId="2" borderId="43" xfId="0" applyNumberFormat="1" applyFont="1" applyFill="1" applyBorder="1" applyAlignment="1">
      <alignment horizontal="justify" vertical="center" wrapText="1"/>
    </xf>
    <xf numFmtId="49" fontId="4" fillId="3" borderId="5" xfId="0" applyNumberFormat="1" applyFont="1" applyFill="1" applyBorder="1" applyAlignment="1">
      <alignment horizontal="justify" vertical="center" wrapText="1"/>
    </xf>
    <xf numFmtId="0" fontId="4" fillId="4" borderId="5" xfId="0" applyFont="1" applyFill="1" applyBorder="1" applyAlignment="1">
      <alignment horizontal="justify" vertical="center" wrapText="1"/>
    </xf>
    <xf numFmtId="49" fontId="2" fillId="5" borderId="46" xfId="0" applyNumberFormat="1" applyFont="1" applyFill="1" applyBorder="1" applyAlignment="1">
      <alignment horizontal="justify" vertical="center" wrapText="1"/>
    </xf>
    <xf numFmtId="49" fontId="2" fillId="5" borderId="47" xfId="0" applyNumberFormat="1" applyFont="1" applyFill="1" applyBorder="1" applyAlignment="1">
      <alignment horizontal="justify" vertical="center" wrapText="1"/>
    </xf>
    <xf numFmtId="49" fontId="2" fillId="5" borderId="48" xfId="0" applyNumberFormat="1" applyFont="1" applyFill="1" applyBorder="1" applyAlignment="1">
      <alignment horizontal="justify" vertical="center" wrapText="1"/>
    </xf>
    <xf numFmtId="49" fontId="2" fillId="5" borderId="54" xfId="0" applyNumberFormat="1" applyFont="1" applyFill="1" applyBorder="1" applyAlignment="1">
      <alignment horizontal="justify" vertical="center" wrapText="1"/>
    </xf>
    <xf numFmtId="49" fontId="2" fillId="5" borderId="55" xfId="0" applyNumberFormat="1" applyFont="1" applyFill="1" applyBorder="1" applyAlignment="1">
      <alignment horizontal="justify" vertical="center" wrapText="1"/>
    </xf>
    <xf numFmtId="49" fontId="2" fillId="5" borderId="56" xfId="0" applyNumberFormat="1" applyFont="1" applyFill="1" applyBorder="1" applyAlignment="1">
      <alignment horizontal="justify" vertical="center" wrapText="1"/>
    </xf>
    <xf numFmtId="49" fontId="2" fillId="3" borderId="57" xfId="0" applyNumberFormat="1" applyFont="1" applyFill="1" applyBorder="1" applyAlignment="1">
      <alignment horizontal="justify" vertical="center" wrapText="1"/>
    </xf>
    <xf numFmtId="49" fontId="2" fillId="3" borderId="49" xfId="0" applyNumberFormat="1" applyFont="1" applyFill="1" applyBorder="1" applyAlignment="1">
      <alignment horizontal="justify" vertical="center" wrapText="1"/>
    </xf>
    <xf numFmtId="49" fontId="2" fillId="3" borderId="50" xfId="0" applyNumberFormat="1" applyFont="1" applyFill="1" applyBorder="1" applyAlignment="1">
      <alignment horizontal="justify" vertical="center" wrapText="1"/>
    </xf>
    <xf numFmtId="49" fontId="2" fillId="5" borderId="57" xfId="0" applyNumberFormat="1" applyFont="1" applyFill="1" applyBorder="1" applyAlignment="1">
      <alignment horizontal="justify" vertical="center" wrapText="1"/>
    </xf>
    <xf numFmtId="49" fontId="2" fillId="5" borderId="49" xfId="0" applyNumberFormat="1" applyFont="1" applyFill="1" applyBorder="1" applyAlignment="1">
      <alignment horizontal="justify" vertical="center" wrapText="1"/>
    </xf>
    <xf numFmtId="49" fontId="2" fillId="5" borderId="50" xfId="0" applyNumberFormat="1" applyFont="1" applyFill="1" applyBorder="1" applyAlignment="1">
      <alignment horizontal="justify" vertical="center" wrapText="1"/>
    </xf>
    <xf numFmtId="49" fontId="2" fillId="5" borderId="58" xfId="0" applyNumberFormat="1" applyFont="1" applyFill="1" applyBorder="1" applyAlignment="1">
      <alignment horizontal="justify" vertical="center" wrapText="1"/>
    </xf>
    <xf numFmtId="49" fontId="2" fillId="5" borderId="59" xfId="0" applyNumberFormat="1" applyFont="1" applyFill="1" applyBorder="1" applyAlignment="1">
      <alignment horizontal="justify" vertical="center" wrapText="1"/>
    </xf>
    <xf numFmtId="49" fontId="2" fillId="5" borderId="60" xfId="0" applyNumberFormat="1" applyFont="1" applyFill="1" applyBorder="1" applyAlignment="1">
      <alignment horizontal="justify" vertical="center" wrapText="1"/>
    </xf>
    <xf numFmtId="49" fontId="3" fillId="3" borderId="63" xfId="0" applyNumberFormat="1" applyFont="1" applyFill="1" applyBorder="1" applyAlignment="1">
      <alignment horizontal="justify" vertical="center" wrapText="1"/>
    </xf>
    <xf numFmtId="49" fontId="3" fillId="3" borderId="64" xfId="0" applyNumberFormat="1" applyFont="1" applyFill="1" applyBorder="1" applyAlignment="1">
      <alignment horizontal="justify" vertical="center" wrapText="1"/>
    </xf>
    <xf numFmtId="49" fontId="3" fillId="3" borderId="65" xfId="0" applyNumberFormat="1" applyFont="1" applyFill="1" applyBorder="1" applyAlignment="1">
      <alignment horizontal="justify" vertical="center" wrapText="1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600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1039091</xdr:colOff>
      <xdr:row>6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009409" cy="1175084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P94"/>
  <sheetViews>
    <sheetView showGridLines="0" tabSelected="1" topLeftCell="A25" zoomScaleNormal="100" zoomScaleSheetLayoutView="110" workbookViewId="0">
      <selection activeCell="J87" sqref="J87"/>
    </sheetView>
  </sheetViews>
  <sheetFormatPr baseColWidth="10" defaultColWidth="10.85546875" defaultRowHeight="11.25" customHeight="1" x14ac:dyDescent="0.25"/>
  <cols>
    <col min="1" max="1" width="19.85546875" style="3" customWidth="1"/>
    <col min="2" max="2" width="17.5703125" style="3" customWidth="1"/>
    <col min="3" max="3" width="9.42578125" style="3" customWidth="1"/>
    <col min="4" max="4" width="16.5703125" style="3" customWidth="1"/>
    <col min="5" max="5" width="11" style="3" customWidth="1"/>
    <col min="6" max="6" width="15.7109375" style="3" customWidth="1"/>
    <col min="7" max="250" width="10.85546875" style="3" customWidth="1"/>
    <col min="251" max="16384" width="10.85546875" style="4"/>
  </cols>
  <sheetData>
    <row r="1" spans="1:6" ht="15" customHeight="1" x14ac:dyDescent="0.25">
      <c r="A1" s="2"/>
      <c r="B1" s="2"/>
      <c r="C1" s="2"/>
      <c r="D1" s="2"/>
      <c r="E1" s="2"/>
      <c r="F1" s="2"/>
    </row>
    <row r="2" spans="1:6" ht="15" customHeight="1" x14ac:dyDescent="0.25">
      <c r="A2" s="2"/>
      <c r="B2" s="2"/>
      <c r="C2" s="2"/>
      <c r="D2" s="2"/>
      <c r="E2" s="2"/>
      <c r="F2" s="2"/>
    </row>
    <row r="3" spans="1:6" ht="15" customHeight="1" x14ac:dyDescent="0.25">
      <c r="A3" s="2"/>
      <c r="B3" s="2"/>
      <c r="C3" s="2"/>
      <c r="D3" s="2"/>
      <c r="E3" s="2"/>
      <c r="F3" s="2"/>
    </row>
    <row r="4" spans="1:6" ht="15" customHeight="1" x14ac:dyDescent="0.25">
      <c r="A4" s="2"/>
      <c r="B4" s="2"/>
      <c r="C4" s="2"/>
      <c r="D4" s="2"/>
      <c r="E4" s="2"/>
      <c r="F4" s="2"/>
    </row>
    <row r="5" spans="1:6" ht="15" customHeight="1" x14ac:dyDescent="0.25">
      <c r="A5" s="2"/>
      <c r="B5" s="2"/>
      <c r="C5" s="2"/>
      <c r="D5" s="2"/>
      <c r="E5" s="2"/>
      <c r="F5" s="2"/>
    </row>
    <row r="6" spans="1:6" ht="15" customHeight="1" x14ac:dyDescent="0.25">
      <c r="A6" s="2"/>
      <c r="B6" s="2"/>
      <c r="C6" s="2"/>
      <c r="D6" s="2"/>
      <c r="E6" s="2"/>
      <c r="F6" s="2"/>
    </row>
    <row r="7" spans="1:6" ht="15" customHeight="1" x14ac:dyDescent="0.25">
      <c r="A7" s="5"/>
      <c r="B7" s="6"/>
      <c r="C7" s="2"/>
      <c r="D7" s="6"/>
      <c r="E7" s="6"/>
      <c r="F7" s="6"/>
    </row>
    <row r="8" spans="1:6" ht="12.75" x14ac:dyDescent="0.25">
      <c r="A8" s="7" t="s">
        <v>0</v>
      </c>
      <c r="B8" s="77" t="s">
        <v>103</v>
      </c>
      <c r="C8" s="8"/>
      <c r="D8" s="122" t="s">
        <v>105</v>
      </c>
      <c r="E8" s="123"/>
      <c r="F8" s="9">
        <v>800</v>
      </c>
    </row>
    <row r="9" spans="1:6" ht="12.75" x14ac:dyDescent="0.25">
      <c r="A9" s="10" t="s">
        <v>1</v>
      </c>
      <c r="B9" s="77" t="s">
        <v>2</v>
      </c>
      <c r="C9" s="8"/>
      <c r="D9" s="120" t="s">
        <v>3</v>
      </c>
      <c r="E9" s="121"/>
      <c r="F9" s="77" t="s">
        <v>4</v>
      </c>
    </row>
    <row r="10" spans="1:6" ht="12.75" x14ac:dyDescent="0.25">
      <c r="A10" s="10" t="s">
        <v>5</v>
      </c>
      <c r="B10" s="77" t="s">
        <v>6</v>
      </c>
      <c r="C10" s="8"/>
      <c r="D10" s="120" t="s">
        <v>106</v>
      </c>
      <c r="E10" s="121"/>
      <c r="F10" s="11">
        <v>5000</v>
      </c>
    </row>
    <row r="11" spans="1:6" ht="11.25" customHeight="1" x14ac:dyDescent="0.25">
      <c r="A11" s="10" t="s">
        <v>7</v>
      </c>
      <c r="B11" s="77" t="s">
        <v>8</v>
      </c>
      <c r="C11" s="8"/>
      <c r="D11" s="124" t="s">
        <v>9</v>
      </c>
      <c r="E11" s="125"/>
      <c r="F11" s="12">
        <f>(F8*F10)</f>
        <v>4000000</v>
      </c>
    </row>
    <row r="12" spans="1:6" ht="12.75" x14ac:dyDescent="0.25">
      <c r="A12" s="10" t="s">
        <v>10</v>
      </c>
      <c r="B12" s="77" t="s">
        <v>11</v>
      </c>
      <c r="C12" s="8"/>
      <c r="D12" s="120" t="s">
        <v>12</v>
      </c>
      <c r="E12" s="121"/>
      <c r="F12" s="77" t="s">
        <v>109</v>
      </c>
    </row>
    <row r="13" spans="1:6" ht="14.25" customHeight="1" x14ac:dyDescent="0.25">
      <c r="A13" s="10" t="s">
        <v>13</v>
      </c>
      <c r="B13" s="13" t="s">
        <v>14</v>
      </c>
      <c r="C13" s="8"/>
      <c r="D13" s="120" t="s">
        <v>15</v>
      </c>
      <c r="E13" s="121"/>
      <c r="F13" s="77" t="s">
        <v>16</v>
      </c>
    </row>
    <row r="14" spans="1:6" ht="14.25" customHeight="1" x14ac:dyDescent="0.25">
      <c r="A14" s="10" t="s">
        <v>17</v>
      </c>
      <c r="B14" s="14">
        <v>45014</v>
      </c>
      <c r="C14" s="8"/>
      <c r="D14" s="120" t="s">
        <v>18</v>
      </c>
      <c r="E14" s="121"/>
      <c r="F14" s="77" t="s">
        <v>19</v>
      </c>
    </row>
    <row r="15" spans="1:6" ht="12" customHeight="1" x14ac:dyDescent="0.25">
      <c r="A15" s="15"/>
      <c r="B15" s="16"/>
      <c r="C15" s="6"/>
      <c r="D15" s="1"/>
      <c r="E15" s="1"/>
      <c r="F15" s="1"/>
    </row>
    <row r="16" spans="1:6" ht="12" customHeight="1" x14ac:dyDescent="0.25">
      <c r="A16" s="126" t="s">
        <v>20</v>
      </c>
      <c r="B16" s="127"/>
      <c r="C16" s="127"/>
      <c r="D16" s="127"/>
      <c r="E16" s="127"/>
      <c r="F16" s="127"/>
    </row>
    <row r="17" spans="1:250" ht="12" customHeight="1" x14ac:dyDescent="0.25">
      <c r="A17" s="17"/>
      <c r="B17" s="18"/>
      <c r="C17" s="18"/>
      <c r="D17" s="18"/>
      <c r="E17" s="18"/>
      <c r="F17" s="18"/>
    </row>
    <row r="18" spans="1:250" ht="12" customHeight="1" x14ac:dyDescent="0.25">
      <c r="A18" s="128" t="s">
        <v>21</v>
      </c>
      <c r="B18" s="129"/>
      <c r="C18" s="129"/>
      <c r="D18" s="129"/>
      <c r="E18" s="129"/>
      <c r="F18" s="130"/>
    </row>
    <row r="19" spans="1:250" s="73" customFormat="1" ht="24" customHeight="1" x14ac:dyDescent="0.25">
      <c r="A19" s="74" t="s">
        <v>22</v>
      </c>
      <c r="B19" s="74" t="s">
        <v>23</v>
      </c>
      <c r="C19" s="74" t="s">
        <v>24</v>
      </c>
      <c r="D19" s="74" t="s">
        <v>25</v>
      </c>
      <c r="E19" s="74" t="s">
        <v>26</v>
      </c>
      <c r="F19" s="74" t="s">
        <v>27</v>
      </c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72"/>
      <c r="U19" s="72"/>
      <c r="V19" s="72"/>
      <c r="W19" s="72"/>
      <c r="X19" s="72"/>
      <c r="Y19" s="72"/>
      <c r="Z19" s="72"/>
      <c r="AA19" s="72"/>
      <c r="AB19" s="72"/>
      <c r="AC19" s="72"/>
      <c r="AD19" s="72"/>
      <c r="AE19" s="72"/>
      <c r="AF19" s="72"/>
      <c r="AG19" s="72"/>
      <c r="AH19" s="72"/>
      <c r="AI19" s="72"/>
      <c r="AJ19" s="72"/>
      <c r="AK19" s="72"/>
      <c r="AL19" s="72"/>
      <c r="AM19" s="72"/>
      <c r="AN19" s="72"/>
      <c r="AO19" s="72"/>
      <c r="AP19" s="72"/>
      <c r="AQ19" s="72"/>
      <c r="AR19" s="72"/>
      <c r="AS19" s="72"/>
      <c r="AT19" s="72"/>
      <c r="AU19" s="72"/>
      <c r="AV19" s="72"/>
      <c r="AW19" s="72"/>
      <c r="AX19" s="72"/>
      <c r="AY19" s="72"/>
      <c r="AZ19" s="72"/>
      <c r="BA19" s="72"/>
      <c r="BB19" s="72"/>
      <c r="BC19" s="72"/>
      <c r="BD19" s="72"/>
      <c r="BE19" s="72"/>
      <c r="BF19" s="72"/>
      <c r="BG19" s="72"/>
      <c r="BH19" s="72"/>
      <c r="BI19" s="72"/>
      <c r="BJ19" s="72"/>
      <c r="BK19" s="72"/>
      <c r="BL19" s="72"/>
      <c r="BM19" s="72"/>
      <c r="BN19" s="72"/>
      <c r="BO19" s="72"/>
      <c r="BP19" s="72"/>
      <c r="BQ19" s="72"/>
      <c r="BR19" s="72"/>
      <c r="BS19" s="72"/>
      <c r="BT19" s="72"/>
      <c r="BU19" s="72"/>
      <c r="BV19" s="72"/>
      <c r="BW19" s="72"/>
      <c r="BX19" s="72"/>
      <c r="BY19" s="72"/>
      <c r="BZ19" s="72"/>
      <c r="CA19" s="72"/>
      <c r="CB19" s="72"/>
      <c r="CC19" s="72"/>
      <c r="CD19" s="72"/>
      <c r="CE19" s="72"/>
      <c r="CF19" s="72"/>
      <c r="CG19" s="72"/>
      <c r="CH19" s="72"/>
      <c r="CI19" s="72"/>
      <c r="CJ19" s="72"/>
      <c r="CK19" s="72"/>
      <c r="CL19" s="72"/>
      <c r="CM19" s="72"/>
      <c r="CN19" s="72"/>
      <c r="CO19" s="72"/>
      <c r="CP19" s="72"/>
      <c r="CQ19" s="72"/>
      <c r="CR19" s="72"/>
      <c r="CS19" s="72"/>
      <c r="CT19" s="72"/>
      <c r="CU19" s="72"/>
      <c r="CV19" s="72"/>
      <c r="CW19" s="72"/>
      <c r="CX19" s="72"/>
      <c r="CY19" s="72"/>
      <c r="CZ19" s="72"/>
      <c r="DA19" s="72"/>
      <c r="DB19" s="72"/>
      <c r="DC19" s="72"/>
      <c r="DD19" s="72"/>
      <c r="DE19" s="72"/>
      <c r="DF19" s="72"/>
      <c r="DG19" s="72"/>
      <c r="DH19" s="72"/>
      <c r="DI19" s="72"/>
      <c r="DJ19" s="72"/>
      <c r="DK19" s="72"/>
      <c r="DL19" s="72"/>
      <c r="DM19" s="72"/>
      <c r="DN19" s="72"/>
      <c r="DO19" s="72"/>
      <c r="DP19" s="72"/>
      <c r="DQ19" s="72"/>
      <c r="DR19" s="72"/>
      <c r="DS19" s="72"/>
      <c r="DT19" s="72"/>
      <c r="DU19" s="72"/>
      <c r="DV19" s="72"/>
      <c r="DW19" s="72"/>
      <c r="DX19" s="72"/>
      <c r="DY19" s="72"/>
      <c r="DZ19" s="72"/>
      <c r="EA19" s="72"/>
      <c r="EB19" s="72"/>
      <c r="EC19" s="72"/>
      <c r="ED19" s="72"/>
      <c r="EE19" s="72"/>
      <c r="EF19" s="72"/>
      <c r="EG19" s="72"/>
      <c r="EH19" s="72"/>
      <c r="EI19" s="72"/>
      <c r="EJ19" s="72"/>
      <c r="EK19" s="72"/>
      <c r="EL19" s="72"/>
      <c r="EM19" s="72"/>
      <c r="EN19" s="72"/>
      <c r="EO19" s="72"/>
      <c r="EP19" s="72"/>
      <c r="EQ19" s="72"/>
      <c r="ER19" s="72"/>
      <c r="ES19" s="72"/>
      <c r="ET19" s="72"/>
      <c r="EU19" s="72"/>
      <c r="EV19" s="72"/>
      <c r="EW19" s="72"/>
      <c r="EX19" s="72"/>
      <c r="EY19" s="72"/>
      <c r="EZ19" s="72"/>
      <c r="FA19" s="72"/>
      <c r="FB19" s="72"/>
      <c r="FC19" s="72"/>
      <c r="FD19" s="72"/>
      <c r="FE19" s="72"/>
      <c r="FF19" s="72"/>
      <c r="FG19" s="72"/>
      <c r="FH19" s="72"/>
      <c r="FI19" s="72"/>
      <c r="FJ19" s="72"/>
      <c r="FK19" s="72"/>
      <c r="FL19" s="72"/>
      <c r="FM19" s="72"/>
      <c r="FN19" s="72"/>
      <c r="FO19" s="72"/>
      <c r="FP19" s="72"/>
      <c r="FQ19" s="72"/>
      <c r="FR19" s="72"/>
      <c r="FS19" s="72"/>
      <c r="FT19" s="72"/>
      <c r="FU19" s="72"/>
      <c r="FV19" s="72"/>
      <c r="FW19" s="72"/>
      <c r="FX19" s="72"/>
      <c r="FY19" s="72"/>
      <c r="FZ19" s="72"/>
      <c r="GA19" s="72"/>
      <c r="GB19" s="72"/>
      <c r="GC19" s="72"/>
      <c r="GD19" s="72"/>
      <c r="GE19" s="72"/>
      <c r="GF19" s="72"/>
      <c r="GG19" s="72"/>
      <c r="GH19" s="72"/>
      <c r="GI19" s="72"/>
      <c r="GJ19" s="72"/>
      <c r="GK19" s="72"/>
      <c r="GL19" s="72"/>
      <c r="GM19" s="72"/>
      <c r="GN19" s="72"/>
      <c r="GO19" s="72"/>
      <c r="GP19" s="72"/>
      <c r="GQ19" s="72"/>
      <c r="GR19" s="72"/>
      <c r="GS19" s="72"/>
      <c r="GT19" s="72"/>
      <c r="GU19" s="72"/>
      <c r="GV19" s="72"/>
      <c r="GW19" s="72"/>
      <c r="GX19" s="72"/>
      <c r="GY19" s="72"/>
      <c r="GZ19" s="72"/>
      <c r="HA19" s="72"/>
      <c r="HB19" s="72"/>
      <c r="HC19" s="72"/>
      <c r="HD19" s="72"/>
      <c r="HE19" s="72"/>
      <c r="HF19" s="72"/>
      <c r="HG19" s="72"/>
      <c r="HH19" s="72"/>
      <c r="HI19" s="72"/>
      <c r="HJ19" s="72"/>
      <c r="HK19" s="72"/>
      <c r="HL19" s="72"/>
      <c r="HM19" s="72"/>
      <c r="HN19" s="72"/>
      <c r="HO19" s="72"/>
      <c r="HP19" s="72"/>
      <c r="HQ19" s="72"/>
      <c r="HR19" s="72"/>
      <c r="HS19" s="72"/>
      <c r="HT19" s="72"/>
      <c r="HU19" s="72"/>
      <c r="HV19" s="72"/>
      <c r="HW19" s="72"/>
      <c r="HX19" s="72"/>
      <c r="HY19" s="72"/>
      <c r="HZ19" s="72"/>
      <c r="IA19" s="72"/>
      <c r="IB19" s="72"/>
      <c r="IC19" s="72"/>
      <c r="ID19" s="72"/>
      <c r="IE19" s="72"/>
      <c r="IF19" s="72"/>
      <c r="IG19" s="72"/>
      <c r="IH19" s="72"/>
      <c r="II19" s="72"/>
      <c r="IJ19" s="72"/>
      <c r="IK19" s="72"/>
      <c r="IL19" s="72"/>
      <c r="IM19" s="72"/>
      <c r="IN19" s="72"/>
      <c r="IO19" s="72"/>
      <c r="IP19" s="72"/>
    </row>
    <row r="20" spans="1:250" ht="12.75" x14ac:dyDescent="0.25">
      <c r="A20" s="13" t="s">
        <v>28</v>
      </c>
      <c r="B20" s="13" t="s">
        <v>29</v>
      </c>
      <c r="C20" s="78">
        <v>0.5</v>
      </c>
      <c r="D20" s="13" t="s">
        <v>30</v>
      </c>
      <c r="E20" s="12">
        <v>25000</v>
      </c>
      <c r="F20" s="12">
        <f>(C20*E20)</f>
        <v>12500</v>
      </c>
    </row>
    <row r="21" spans="1:250" ht="12.75" x14ac:dyDescent="0.25">
      <c r="A21" s="13" t="s">
        <v>31</v>
      </c>
      <c r="B21" s="13" t="s">
        <v>29</v>
      </c>
      <c r="C21" s="84">
        <v>0.375</v>
      </c>
      <c r="D21" s="13" t="s">
        <v>32</v>
      </c>
      <c r="E21" s="12">
        <v>25000</v>
      </c>
      <c r="F21" s="12">
        <f t="shared" ref="F21:F26" si="0">(C21*E21)</f>
        <v>9375</v>
      </c>
    </row>
    <row r="22" spans="1:250" ht="12.75" x14ac:dyDescent="0.25">
      <c r="A22" s="13" t="s">
        <v>33</v>
      </c>
      <c r="B22" s="13" t="s">
        <v>29</v>
      </c>
      <c r="C22" s="83">
        <v>0.75</v>
      </c>
      <c r="D22" s="13" t="s">
        <v>32</v>
      </c>
      <c r="E22" s="12">
        <v>25000</v>
      </c>
      <c r="F22" s="12">
        <f t="shared" si="0"/>
        <v>18750</v>
      </c>
    </row>
    <row r="23" spans="1:250" ht="12.75" x14ac:dyDescent="0.25">
      <c r="A23" s="13" t="s">
        <v>34</v>
      </c>
      <c r="B23" s="13" t="s">
        <v>29</v>
      </c>
      <c r="C23" s="84">
        <v>0.125</v>
      </c>
      <c r="D23" s="13" t="s">
        <v>35</v>
      </c>
      <c r="E23" s="12">
        <v>25000</v>
      </c>
      <c r="F23" s="12">
        <f t="shared" si="0"/>
        <v>3125</v>
      </c>
    </row>
    <row r="24" spans="1:250" ht="12.75" x14ac:dyDescent="0.25">
      <c r="A24" s="19" t="s">
        <v>36</v>
      </c>
      <c r="B24" s="13" t="s">
        <v>29</v>
      </c>
      <c r="C24" s="82">
        <v>0.75</v>
      </c>
      <c r="D24" s="19" t="s">
        <v>37</v>
      </c>
      <c r="E24" s="12">
        <v>25000</v>
      </c>
      <c r="F24" s="12">
        <f t="shared" si="0"/>
        <v>18750</v>
      </c>
    </row>
    <row r="25" spans="1:250" ht="12.75" x14ac:dyDescent="0.25">
      <c r="A25" s="13" t="s">
        <v>107</v>
      </c>
      <c r="B25" s="13" t="s">
        <v>29</v>
      </c>
      <c r="C25" s="78">
        <v>3.2</v>
      </c>
      <c r="D25" s="13" t="s">
        <v>108</v>
      </c>
      <c r="E25" s="12">
        <v>25000</v>
      </c>
      <c r="F25" s="12">
        <f t="shared" ref="F25" si="1">(C25*E25)</f>
        <v>80000</v>
      </c>
    </row>
    <row r="26" spans="1:250" ht="12.75" x14ac:dyDescent="0.25">
      <c r="A26" s="13" t="s">
        <v>110</v>
      </c>
      <c r="B26" s="13" t="s">
        <v>29</v>
      </c>
      <c r="C26" s="78">
        <v>9.6</v>
      </c>
      <c r="D26" s="13" t="s">
        <v>108</v>
      </c>
      <c r="E26" s="12">
        <v>25000</v>
      </c>
      <c r="F26" s="12">
        <f t="shared" si="0"/>
        <v>240000</v>
      </c>
    </row>
    <row r="27" spans="1:250" ht="12.75" customHeight="1" x14ac:dyDescent="0.25">
      <c r="A27" s="143" t="s">
        <v>98</v>
      </c>
      <c r="B27" s="144"/>
      <c r="C27" s="144"/>
      <c r="D27" s="144"/>
      <c r="E27" s="145"/>
      <c r="F27" s="20">
        <f>SUM(F20:F26)</f>
        <v>382500</v>
      </c>
    </row>
    <row r="28" spans="1:250" ht="12" customHeight="1" x14ac:dyDescent="0.25">
      <c r="A28" s="17"/>
      <c r="B28" s="18"/>
      <c r="C28" s="18"/>
      <c r="D28" s="18"/>
      <c r="E28" s="21"/>
      <c r="F28" s="21"/>
    </row>
    <row r="29" spans="1:250" ht="12" customHeight="1" x14ac:dyDescent="0.25">
      <c r="A29" s="101" t="s">
        <v>38</v>
      </c>
      <c r="B29" s="102"/>
      <c r="C29" s="102"/>
      <c r="D29" s="102"/>
      <c r="E29" s="102"/>
      <c r="F29" s="103"/>
    </row>
    <row r="30" spans="1:250" s="73" customFormat="1" ht="24" customHeight="1" x14ac:dyDescent="0.25">
      <c r="A30" s="71" t="s">
        <v>22</v>
      </c>
      <c r="B30" s="71" t="s">
        <v>23</v>
      </c>
      <c r="C30" s="71" t="s">
        <v>24</v>
      </c>
      <c r="D30" s="71" t="s">
        <v>25</v>
      </c>
      <c r="E30" s="71" t="s">
        <v>26</v>
      </c>
      <c r="F30" s="71" t="s">
        <v>27</v>
      </c>
      <c r="G30" s="72"/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72"/>
      <c r="S30" s="72"/>
      <c r="T30" s="72"/>
      <c r="U30" s="72"/>
      <c r="V30" s="72"/>
      <c r="W30" s="72"/>
      <c r="X30" s="72"/>
      <c r="Y30" s="72"/>
      <c r="Z30" s="72"/>
      <c r="AA30" s="72"/>
      <c r="AB30" s="72"/>
      <c r="AC30" s="72"/>
      <c r="AD30" s="72"/>
      <c r="AE30" s="72"/>
      <c r="AF30" s="72"/>
      <c r="AG30" s="72"/>
      <c r="AH30" s="72"/>
      <c r="AI30" s="72"/>
      <c r="AJ30" s="72"/>
      <c r="AK30" s="72"/>
      <c r="AL30" s="72"/>
      <c r="AM30" s="72"/>
      <c r="AN30" s="72"/>
      <c r="AO30" s="72"/>
      <c r="AP30" s="72"/>
      <c r="AQ30" s="72"/>
      <c r="AR30" s="72"/>
      <c r="AS30" s="72"/>
      <c r="AT30" s="72"/>
      <c r="AU30" s="72"/>
      <c r="AV30" s="72"/>
      <c r="AW30" s="72"/>
      <c r="AX30" s="72"/>
      <c r="AY30" s="72"/>
      <c r="AZ30" s="72"/>
      <c r="BA30" s="72"/>
      <c r="BB30" s="72"/>
      <c r="BC30" s="72"/>
      <c r="BD30" s="72"/>
      <c r="BE30" s="72"/>
      <c r="BF30" s="72"/>
      <c r="BG30" s="72"/>
      <c r="BH30" s="72"/>
      <c r="BI30" s="72"/>
      <c r="BJ30" s="72"/>
      <c r="BK30" s="72"/>
      <c r="BL30" s="72"/>
      <c r="BM30" s="72"/>
      <c r="BN30" s="72"/>
      <c r="BO30" s="72"/>
      <c r="BP30" s="72"/>
      <c r="BQ30" s="72"/>
      <c r="BR30" s="72"/>
      <c r="BS30" s="72"/>
      <c r="BT30" s="72"/>
      <c r="BU30" s="72"/>
      <c r="BV30" s="72"/>
      <c r="BW30" s="72"/>
      <c r="BX30" s="72"/>
      <c r="BY30" s="72"/>
      <c r="BZ30" s="72"/>
      <c r="CA30" s="72"/>
      <c r="CB30" s="72"/>
      <c r="CC30" s="72"/>
      <c r="CD30" s="72"/>
      <c r="CE30" s="72"/>
      <c r="CF30" s="72"/>
      <c r="CG30" s="72"/>
      <c r="CH30" s="72"/>
      <c r="CI30" s="72"/>
      <c r="CJ30" s="72"/>
      <c r="CK30" s="72"/>
      <c r="CL30" s="72"/>
      <c r="CM30" s="72"/>
      <c r="CN30" s="72"/>
      <c r="CO30" s="72"/>
      <c r="CP30" s="72"/>
      <c r="CQ30" s="72"/>
      <c r="CR30" s="72"/>
      <c r="CS30" s="72"/>
      <c r="CT30" s="72"/>
      <c r="CU30" s="72"/>
      <c r="CV30" s="72"/>
      <c r="CW30" s="72"/>
      <c r="CX30" s="72"/>
      <c r="CY30" s="72"/>
      <c r="CZ30" s="72"/>
      <c r="DA30" s="72"/>
      <c r="DB30" s="72"/>
      <c r="DC30" s="72"/>
      <c r="DD30" s="72"/>
      <c r="DE30" s="72"/>
      <c r="DF30" s="72"/>
      <c r="DG30" s="72"/>
      <c r="DH30" s="72"/>
      <c r="DI30" s="72"/>
      <c r="DJ30" s="72"/>
      <c r="DK30" s="72"/>
      <c r="DL30" s="72"/>
      <c r="DM30" s="72"/>
      <c r="DN30" s="72"/>
      <c r="DO30" s="72"/>
      <c r="DP30" s="72"/>
      <c r="DQ30" s="72"/>
      <c r="DR30" s="72"/>
      <c r="DS30" s="72"/>
      <c r="DT30" s="72"/>
      <c r="DU30" s="72"/>
      <c r="DV30" s="72"/>
      <c r="DW30" s="72"/>
      <c r="DX30" s="72"/>
      <c r="DY30" s="72"/>
      <c r="DZ30" s="72"/>
      <c r="EA30" s="72"/>
      <c r="EB30" s="72"/>
      <c r="EC30" s="72"/>
      <c r="ED30" s="72"/>
      <c r="EE30" s="72"/>
      <c r="EF30" s="72"/>
      <c r="EG30" s="72"/>
      <c r="EH30" s="72"/>
      <c r="EI30" s="72"/>
      <c r="EJ30" s="72"/>
      <c r="EK30" s="72"/>
      <c r="EL30" s="72"/>
      <c r="EM30" s="72"/>
      <c r="EN30" s="72"/>
      <c r="EO30" s="72"/>
      <c r="EP30" s="72"/>
      <c r="EQ30" s="72"/>
      <c r="ER30" s="72"/>
      <c r="ES30" s="72"/>
      <c r="ET30" s="72"/>
      <c r="EU30" s="72"/>
      <c r="EV30" s="72"/>
      <c r="EW30" s="72"/>
      <c r="EX30" s="72"/>
      <c r="EY30" s="72"/>
      <c r="EZ30" s="72"/>
      <c r="FA30" s="72"/>
      <c r="FB30" s="72"/>
      <c r="FC30" s="72"/>
      <c r="FD30" s="72"/>
      <c r="FE30" s="72"/>
      <c r="FF30" s="72"/>
      <c r="FG30" s="72"/>
      <c r="FH30" s="72"/>
      <c r="FI30" s="72"/>
      <c r="FJ30" s="72"/>
      <c r="FK30" s="72"/>
      <c r="FL30" s="72"/>
      <c r="FM30" s="72"/>
      <c r="FN30" s="72"/>
      <c r="FO30" s="72"/>
      <c r="FP30" s="72"/>
      <c r="FQ30" s="72"/>
      <c r="FR30" s="72"/>
      <c r="FS30" s="72"/>
      <c r="FT30" s="72"/>
      <c r="FU30" s="72"/>
      <c r="FV30" s="72"/>
      <c r="FW30" s="72"/>
      <c r="FX30" s="72"/>
      <c r="FY30" s="72"/>
      <c r="FZ30" s="72"/>
      <c r="GA30" s="72"/>
      <c r="GB30" s="72"/>
      <c r="GC30" s="72"/>
      <c r="GD30" s="72"/>
      <c r="GE30" s="72"/>
      <c r="GF30" s="72"/>
      <c r="GG30" s="72"/>
      <c r="GH30" s="72"/>
      <c r="GI30" s="72"/>
      <c r="GJ30" s="72"/>
      <c r="GK30" s="72"/>
      <c r="GL30" s="72"/>
      <c r="GM30" s="72"/>
      <c r="GN30" s="72"/>
      <c r="GO30" s="72"/>
      <c r="GP30" s="72"/>
      <c r="GQ30" s="72"/>
      <c r="GR30" s="72"/>
      <c r="GS30" s="72"/>
      <c r="GT30" s="72"/>
      <c r="GU30" s="72"/>
      <c r="GV30" s="72"/>
      <c r="GW30" s="72"/>
      <c r="GX30" s="72"/>
      <c r="GY30" s="72"/>
      <c r="GZ30" s="72"/>
      <c r="HA30" s="72"/>
      <c r="HB30" s="72"/>
      <c r="HC30" s="72"/>
      <c r="HD30" s="72"/>
      <c r="HE30" s="72"/>
      <c r="HF30" s="72"/>
      <c r="HG30" s="72"/>
      <c r="HH30" s="72"/>
      <c r="HI30" s="72"/>
      <c r="HJ30" s="72"/>
      <c r="HK30" s="72"/>
      <c r="HL30" s="72"/>
      <c r="HM30" s="72"/>
      <c r="HN30" s="72"/>
      <c r="HO30" s="72"/>
      <c r="HP30" s="72"/>
      <c r="HQ30" s="72"/>
      <c r="HR30" s="72"/>
      <c r="HS30" s="72"/>
      <c r="HT30" s="72"/>
      <c r="HU30" s="72"/>
      <c r="HV30" s="72"/>
      <c r="HW30" s="72"/>
      <c r="HX30" s="72"/>
      <c r="HY30" s="72"/>
      <c r="HZ30" s="72"/>
      <c r="IA30" s="72"/>
      <c r="IB30" s="72"/>
      <c r="IC30" s="72"/>
      <c r="ID30" s="72"/>
      <c r="IE30" s="72"/>
      <c r="IF30" s="72"/>
      <c r="IG30" s="72"/>
      <c r="IH30" s="72"/>
      <c r="II30" s="72"/>
      <c r="IJ30" s="72"/>
      <c r="IK30" s="72"/>
      <c r="IL30" s="72"/>
      <c r="IM30" s="72"/>
      <c r="IN30" s="72"/>
      <c r="IO30" s="72"/>
      <c r="IP30" s="72"/>
    </row>
    <row r="31" spans="1:250" ht="12.75" x14ac:dyDescent="0.25">
      <c r="A31" s="22" t="s">
        <v>104</v>
      </c>
      <c r="B31" s="22"/>
      <c r="C31" s="22"/>
      <c r="D31" s="22"/>
      <c r="E31" s="23"/>
      <c r="F31" s="23"/>
    </row>
    <row r="32" spans="1:250" ht="12" customHeight="1" x14ac:dyDescent="0.25">
      <c r="A32" s="88" t="s">
        <v>39</v>
      </c>
      <c r="B32" s="88"/>
      <c r="C32" s="88"/>
      <c r="D32" s="88"/>
      <c r="E32" s="88"/>
      <c r="F32" s="66">
        <f>SUM(F31:F31)</f>
        <v>0</v>
      </c>
    </row>
    <row r="33" spans="1:250" ht="12" customHeight="1" x14ac:dyDescent="0.25">
      <c r="A33" s="63"/>
      <c r="B33" s="64"/>
      <c r="C33" s="64"/>
      <c r="D33" s="64"/>
      <c r="E33" s="65"/>
      <c r="F33" s="65"/>
    </row>
    <row r="34" spans="1:250" ht="12" customHeight="1" x14ac:dyDescent="0.25">
      <c r="A34" s="101" t="s">
        <v>40</v>
      </c>
      <c r="B34" s="102"/>
      <c r="C34" s="102"/>
      <c r="D34" s="102"/>
      <c r="E34" s="102"/>
      <c r="F34" s="103"/>
    </row>
    <row r="35" spans="1:250" s="73" customFormat="1" ht="24" customHeight="1" x14ac:dyDescent="0.25">
      <c r="A35" s="75" t="s">
        <v>22</v>
      </c>
      <c r="B35" s="75" t="s">
        <v>23</v>
      </c>
      <c r="C35" s="75" t="s">
        <v>24</v>
      </c>
      <c r="D35" s="75" t="s">
        <v>25</v>
      </c>
      <c r="E35" s="75" t="s">
        <v>26</v>
      </c>
      <c r="F35" s="75" t="s">
        <v>27</v>
      </c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2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72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72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72"/>
      <c r="BK35" s="72"/>
      <c r="BL35" s="72"/>
      <c r="BM35" s="72"/>
      <c r="BN35" s="72"/>
      <c r="BO35" s="72"/>
      <c r="BP35" s="72"/>
      <c r="BQ35" s="72"/>
      <c r="BR35" s="72"/>
      <c r="BS35" s="72"/>
      <c r="BT35" s="72"/>
      <c r="BU35" s="72"/>
      <c r="BV35" s="72"/>
      <c r="BW35" s="72"/>
      <c r="BX35" s="72"/>
      <c r="BY35" s="72"/>
      <c r="BZ35" s="72"/>
      <c r="CA35" s="72"/>
      <c r="CB35" s="72"/>
      <c r="CC35" s="72"/>
      <c r="CD35" s="72"/>
      <c r="CE35" s="72"/>
      <c r="CF35" s="72"/>
      <c r="CG35" s="72"/>
      <c r="CH35" s="72"/>
      <c r="CI35" s="72"/>
      <c r="CJ35" s="72"/>
      <c r="CK35" s="72"/>
      <c r="CL35" s="72"/>
      <c r="CM35" s="72"/>
      <c r="CN35" s="72"/>
      <c r="CO35" s="72"/>
      <c r="CP35" s="72"/>
      <c r="CQ35" s="72"/>
      <c r="CR35" s="72"/>
      <c r="CS35" s="72"/>
      <c r="CT35" s="72"/>
      <c r="CU35" s="72"/>
      <c r="CV35" s="72"/>
      <c r="CW35" s="72"/>
      <c r="CX35" s="72"/>
      <c r="CY35" s="72"/>
      <c r="CZ35" s="72"/>
      <c r="DA35" s="72"/>
      <c r="DB35" s="72"/>
      <c r="DC35" s="72"/>
      <c r="DD35" s="72"/>
      <c r="DE35" s="72"/>
      <c r="DF35" s="72"/>
      <c r="DG35" s="72"/>
      <c r="DH35" s="72"/>
      <c r="DI35" s="72"/>
      <c r="DJ35" s="72"/>
      <c r="DK35" s="72"/>
      <c r="DL35" s="72"/>
      <c r="DM35" s="72"/>
      <c r="DN35" s="72"/>
      <c r="DO35" s="72"/>
      <c r="DP35" s="72"/>
      <c r="DQ35" s="72"/>
      <c r="DR35" s="72"/>
      <c r="DS35" s="72"/>
      <c r="DT35" s="72"/>
      <c r="DU35" s="72"/>
      <c r="DV35" s="72"/>
      <c r="DW35" s="72"/>
      <c r="DX35" s="72"/>
      <c r="DY35" s="72"/>
      <c r="DZ35" s="72"/>
      <c r="EA35" s="72"/>
      <c r="EB35" s="72"/>
      <c r="EC35" s="72"/>
      <c r="ED35" s="72"/>
      <c r="EE35" s="72"/>
      <c r="EF35" s="72"/>
      <c r="EG35" s="72"/>
      <c r="EH35" s="72"/>
      <c r="EI35" s="72"/>
      <c r="EJ35" s="72"/>
      <c r="EK35" s="72"/>
      <c r="EL35" s="72"/>
      <c r="EM35" s="72"/>
      <c r="EN35" s="72"/>
      <c r="EO35" s="72"/>
      <c r="EP35" s="72"/>
      <c r="EQ35" s="72"/>
      <c r="ER35" s="72"/>
      <c r="ES35" s="72"/>
      <c r="ET35" s="72"/>
      <c r="EU35" s="72"/>
      <c r="EV35" s="72"/>
      <c r="EW35" s="72"/>
      <c r="EX35" s="72"/>
      <c r="EY35" s="72"/>
      <c r="EZ35" s="72"/>
      <c r="FA35" s="72"/>
      <c r="FB35" s="72"/>
      <c r="FC35" s="72"/>
      <c r="FD35" s="72"/>
      <c r="FE35" s="72"/>
      <c r="FF35" s="72"/>
      <c r="FG35" s="72"/>
      <c r="FH35" s="72"/>
      <c r="FI35" s="72"/>
      <c r="FJ35" s="72"/>
      <c r="FK35" s="72"/>
      <c r="FL35" s="72"/>
      <c r="FM35" s="72"/>
      <c r="FN35" s="72"/>
      <c r="FO35" s="72"/>
      <c r="FP35" s="72"/>
      <c r="FQ35" s="72"/>
      <c r="FR35" s="72"/>
      <c r="FS35" s="72"/>
      <c r="FT35" s="72"/>
      <c r="FU35" s="72"/>
      <c r="FV35" s="72"/>
      <c r="FW35" s="72"/>
      <c r="FX35" s="72"/>
      <c r="FY35" s="72"/>
      <c r="FZ35" s="72"/>
      <c r="GA35" s="72"/>
      <c r="GB35" s="72"/>
      <c r="GC35" s="72"/>
      <c r="GD35" s="72"/>
      <c r="GE35" s="72"/>
      <c r="GF35" s="72"/>
      <c r="GG35" s="72"/>
      <c r="GH35" s="72"/>
      <c r="GI35" s="72"/>
      <c r="GJ35" s="72"/>
      <c r="GK35" s="72"/>
      <c r="GL35" s="72"/>
      <c r="GM35" s="72"/>
      <c r="GN35" s="72"/>
      <c r="GO35" s="72"/>
      <c r="GP35" s="72"/>
      <c r="GQ35" s="72"/>
      <c r="GR35" s="72"/>
      <c r="GS35" s="72"/>
      <c r="GT35" s="72"/>
      <c r="GU35" s="72"/>
      <c r="GV35" s="72"/>
      <c r="GW35" s="72"/>
      <c r="GX35" s="72"/>
      <c r="GY35" s="72"/>
      <c r="GZ35" s="72"/>
      <c r="HA35" s="72"/>
      <c r="HB35" s="72"/>
      <c r="HC35" s="72"/>
      <c r="HD35" s="72"/>
      <c r="HE35" s="72"/>
      <c r="HF35" s="72"/>
      <c r="HG35" s="72"/>
      <c r="HH35" s="72"/>
      <c r="HI35" s="72"/>
      <c r="HJ35" s="72"/>
      <c r="HK35" s="72"/>
      <c r="HL35" s="72"/>
      <c r="HM35" s="72"/>
      <c r="HN35" s="72"/>
      <c r="HO35" s="72"/>
      <c r="HP35" s="72"/>
      <c r="HQ35" s="72"/>
      <c r="HR35" s="72"/>
      <c r="HS35" s="72"/>
      <c r="HT35" s="72"/>
      <c r="HU35" s="72"/>
      <c r="HV35" s="72"/>
      <c r="HW35" s="72"/>
      <c r="HX35" s="72"/>
      <c r="HY35" s="72"/>
      <c r="HZ35" s="72"/>
      <c r="IA35" s="72"/>
      <c r="IB35" s="72"/>
      <c r="IC35" s="72"/>
      <c r="ID35" s="72"/>
      <c r="IE35" s="72"/>
      <c r="IF35" s="72"/>
      <c r="IG35" s="72"/>
      <c r="IH35" s="72"/>
      <c r="II35" s="72"/>
      <c r="IJ35" s="72"/>
      <c r="IK35" s="72"/>
      <c r="IL35" s="72"/>
      <c r="IM35" s="72"/>
      <c r="IN35" s="72"/>
      <c r="IO35" s="72"/>
      <c r="IP35" s="72"/>
    </row>
    <row r="36" spans="1:250" ht="12.75" x14ac:dyDescent="0.25">
      <c r="A36" s="24" t="s">
        <v>41</v>
      </c>
      <c r="B36" s="19" t="s">
        <v>97</v>
      </c>
      <c r="C36" s="82">
        <v>0.25</v>
      </c>
      <c r="D36" s="19" t="s">
        <v>42</v>
      </c>
      <c r="E36" s="25">
        <v>140000</v>
      </c>
      <c r="F36" s="25">
        <f>E36*C36</f>
        <v>35000</v>
      </c>
      <c r="H36" s="26"/>
    </row>
    <row r="37" spans="1:250" ht="12.75" x14ac:dyDescent="0.25">
      <c r="A37" s="27" t="s">
        <v>43</v>
      </c>
      <c r="B37" s="19" t="s">
        <v>97</v>
      </c>
      <c r="C37" s="80">
        <v>0.25</v>
      </c>
      <c r="D37" s="28" t="s">
        <v>42</v>
      </c>
      <c r="E37" s="25">
        <v>140000</v>
      </c>
      <c r="F37" s="25">
        <f t="shared" ref="F37:F43" si="2">E37*C37</f>
        <v>35000</v>
      </c>
      <c r="H37" s="26"/>
    </row>
    <row r="38" spans="1:250" ht="12.75" x14ac:dyDescent="0.25">
      <c r="A38" s="29" t="s">
        <v>31</v>
      </c>
      <c r="B38" s="19" t="s">
        <v>97</v>
      </c>
      <c r="C38" s="80">
        <v>0.25</v>
      </c>
      <c r="D38" s="30" t="s">
        <v>44</v>
      </c>
      <c r="E38" s="25">
        <v>140000</v>
      </c>
      <c r="F38" s="25">
        <f t="shared" si="2"/>
        <v>35000</v>
      </c>
      <c r="H38" s="26"/>
    </row>
    <row r="39" spans="1:250" ht="11.25" customHeight="1" x14ac:dyDescent="0.25">
      <c r="A39" s="31" t="s">
        <v>45</v>
      </c>
      <c r="B39" s="19" t="s">
        <v>97</v>
      </c>
      <c r="C39" s="80">
        <v>0.25</v>
      </c>
      <c r="D39" s="30" t="s">
        <v>44</v>
      </c>
      <c r="E39" s="25">
        <v>140000</v>
      </c>
      <c r="F39" s="25">
        <f t="shared" si="2"/>
        <v>35000</v>
      </c>
      <c r="H39" s="26"/>
    </row>
    <row r="40" spans="1:250" ht="12.75" x14ac:dyDescent="0.25">
      <c r="A40" s="32" t="s">
        <v>46</v>
      </c>
      <c r="B40" s="19" t="s">
        <v>97</v>
      </c>
      <c r="C40" s="81">
        <v>0.125</v>
      </c>
      <c r="D40" s="30" t="s">
        <v>44</v>
      </c>
      <c r="E40" s="25">
        <v>280000</v>
      </c>
      <c r="F40" s="25">
        <f t="shared" si="2"/>
        <v>35000</v>
      </c>
      <c r="H40" s="26"/>
    </row>
    <row r="41" spans="1:250" ht="12.75" x14ac:dyDescent="0.25">
      <c r="A41" s="29" t="s">
        <v>47</v>
      </c>
      <c r="B41" s="19" t="s">
        <v>97</v>
      </c>
      <c r="C41" s="80">
        <v>0.25</v>
      </c>
      <c r="D41" s="30" t="s">
        <v>44</v>
      </c>
      <c r="E41" s="25">
        <v>140000</v>
      </c>
      <c r="F41" s="25">
        <f t="shared" si="2"/>
        <v>35000</v>
      </c>
      <c r="H41" s="26"/>
    </row>
    <row r="42" spans="1:250" ht="12.75" x14ac:dyDescent="0.25">
      <c r="A42" s="27" t="s">
        <v>96</v>
      </c>
      <c r="B42" s="19" t="s">
        <v>97</v>
      </c>
      <c r="C42" s="81">
        <v>0.125</v>
      </c>
      <c r="D42" s="28" t="s">
        <v>44</v>
      </c>
      <c r="E42" s="25">
        <v>280000</v>
      </c>
      <c r="F42" s="25">
        <f t="shared" ref="F42" si="3">E42*C42</f>
        <v>35000</v>
      </c>
      <c r="H42" s="26"/>
    </row>
    <row r="43" spans="1:250" ht="12.75" x14ac:dyDescent="0.25">
      <c r="A43" s="27" t="s">
        <v>102</v>
      </c>
      <c r="B43" s="19" t="s">
        <v>97</v>
      </c>
      <c r="C43" s="79">
        <v>1.43</v>
      </c>
      <c r="D43" s="28" t="s">
        <v>108</v>
      </c>
      <c r="E43" s="25">
        <v>24475</v>
      </c>
      <c r="F43" s="25">
        <f t="shared" si="2"/>
        <v>34999.25</v>
      </c>
      <c r="H43" s="26"/>
    </row>
    <row r="44" spans="1:250" ht="11.25" customHeight="1" x14ac:dyDescent="0.25">
      <c r="A44" s="88" t="s">
        <v>48</v>
      </c>
      <c r="B44" s="88"/>
      <c r="C44" s="88"/>
      <c r="D44" s="88"/>
      <c r="E44" s="88"/>
      <c r="F44" s="66">
        <f>SUM(F36:F43)</f>
        <v>279999.25</v>
      </c>
    </row>
    <row r="45" spans="1:250" ht="12" customHeight="1" x14ac:dyDescent="0.25">
      <c r="A45" s="63"/>
      <c r="B45" s="64"/>
      <c r="C45" s="64"/>
      <c r="D45" s="64"/>
      <c r="E45" s="65"/>
      <c r="F45" s="65"/>
    </row>
    <row r="46" spans="1:250" ht="12" customHeight="1" x14ac:dyDescent="0.25">
      <c r="A46" s="101" t="s">
        <v>49</v>
      </c>
      <c r="B46" s="102"/>
      <c r="C46" s="102"/>
      <c r="D46" s="102"/>
      <c r="E46" s="102"/>
      <c r="F46" s="103"/>
    </row>
    <row r="47" spans="1:250" s="73" customFormat="1" ht="24" customHeight="1" x14ac:dyDescent="0.25">
      <c r="A47" s="75" t="s">
        <v>50</v>
      </c>
      <c r="B47" s="75" t="s">
        <v>51</v>
      </c>
      <c r="C47" s="75" t="s">
        <v>112</v>
      </c>
      <c r="D47" s="75" t="s">
        <v>25</v>
      </c>
      <c r="E47" s="75" t="s">
        <v>26</v>
      </c>
      <c r="F47" s="75" t="s">
        <v>27</v>
      </c>
      <c r="G47" s="72"/>
      <c r="H47" s="72"/>
      <c r="I47" s="72"/>
      <c r="J47" s="72"/>
      <c r="K47" s="72"/>
      <c r="L47" s="72"/>
      <c r="M47" s="72"/>
      <c r="N47" s="72"/>
      <c r="O47" s="72"/>
      <c r="P47" s="72"/>
      <c r="Q47" s="72"/>
      <c r="R47" s="72"/>
      <c r="S47" s="72"/>
      <c r="T47" s="72"/>
      <c r="U47" s="72"/>
      <c r="V47" s="72"/>
      <c r="W47" s="72"/>
      <c r="X47" s="72"/>
      <c r="Y47" s="72"/>
      <c r="Z47" s="72"/>
      <c r="AA47" s="72"/>
      <c r="AB47" s="72"/>
      <c r="AC47" s="72"/>
      <c r="AD47" s="72"/>
      <c r="AE47" s="72"/>
      <c r="AF47" s="72"/>
      <c r="AG47" s="72"/>
      <c r="AH47" s="72"/>
      <c r="AI47" s="72"/>
      <c r="AJ47" s="72"/>
      <c r="AK47" s="72"/>
      <c r="AL47" s="72"/>
      <c r="AM47" s="72"/>
      <c r="AN47" s="72"/>
      <c r="AO47" s="72"/>
      <c r="AP47" s="72"/>
      <c r="AQ47" s="72"/>
      <c r="AR47" s="72"/>
      <c r="AS47" s="72"/>
      <c r="AT47" s="72"/>
      <c r="AU47" s="72"/>
      <c r="AV47" s="72"/>
      <c r="AW47" s="72"/>
      <c r="AX47" s="72"/>
      <c r="AY47" s="72"/>
      <c r="AZ47" s="72"/>
      <c r="BA47" s="72"/>
      <c r="BB47" s="72"/>
      <c r="BC47" s="72"/>
      <c r="BD47" s="72"/>
      <c r="BE47" s="72"/>
      <c r="BF47" s="72"/>
      <c r="BG47" s="72"/>
      <c r="BH47" s="72"/>
      <c r="BI47" s="72"/>
      <c r="BJ47" s="72"/>
      <c r="BK47" s="72"/>
      <c r="BL47" s="72"/>
      <c r="BM47" s="72"/>
      <c r="BN47" s="72"/>
      <c r="BO47" s="72"/>
      <c r="BP47" s="72"/>
      <c r="BQ47" s="72"/>
      <c r="BR47" s="72"/>
      <c r="BS47" s="72"/>
      <c r="BT47" s="72"/>
      <c r="BU47" s="72"/>
      <c r="BV47" s="72"/>
      <c r="BW47" s="72"/>
      <c r="BX47" s="72"/>
      <c r="BY47" s="72"/>
      <c r="BZ47" s="72"/>
      <c r="CA47" s="72"/>
      <c r="CB47" s="72"/>
      <c r="CC47" s="72"/>
      <c r="CD47" s="72"/>
      <c r="CE47" s="72"/>
      <c r="CF47" s="72"/>
      <c r="CG47" s="72"/>
      <c r="CH47" s="72"/>
      <c r="CI47" s="72"/>
      <c r="CJ47" s="72"/>
      <c r="CK47" s="72"/>
      <c r="CL47" s="72"/>
      <c r="CM47" s="72"/>
      <c r="CN47" s="72"/>
      <c r="CO47" s="72"/>
      <c r="CP47" s="72"/>
      <c r="CQ47" s="72"/>
      <c r="CR47" s="72"/>
      <c r="CS47" s="72"/>
      <c r="CT47" s="72"/>
      <c r="CU47" s="72"/>
      <c r="CV47" s="72"/>
      <c r="CW47" s="72"/>
      <c r="CX47" s="72"/>
      <c r="CY47" s="72"/>
      <c r="CZ47" s="72"/>
      <c r="DA47" s="72"/>
      <c r="DB47" s="72"/>
      <c r="DC47" s="72"/>
      <c r="DD47" s="72"/>
      <c r="DE47" s="72"/>
      <c r="DF47" s="72"/>
      <c r="DG47" s="72"/>
      <c r="DH47" s="72"/>
      <c r="DI47" s="72"/>
      <c r="DJ47" s="72"/>
      <c r="DK47" s="72"/>
      <c r="DL47" s="72"/>
      <c r="DM47" s="72"/>
      <c r="DN47" s="72"/>
      <c r="DO47" s="72"/>
      <c r="DP47" s="72"/>
      <c r="DQ47" s="72"/>
      <c r="DR47" s="72"/>
      <c r="DS47" s="72"/>
      <c r="DT47" s="72"/>
      <c r="DU47" s="72"/>
      <c r="DV47" s="72"/>
      <c r="DW47" s="72"/>
      <c r="DX47" s="72"/>
      <c r="DY47" s="72"/>
      <c r="DZ47" s="72"/>
      <c r="EA47" s="72"/>
      <c r="EB47" s="72"/>
      <c r="EC47" s="72"/>
      <c r="ED47" s="72"/>
      <c r="EE47" s="72"/>
      <c r="EF47" s="72"/>
      <c r="EG47" s="72"/>
      <c r="EH47" s="72"/>
      <c r="EI47" s="72"/>
      <c r="EJ47" s="72"/>
      <c r="EK47" s="72"/>
      <c r="EL47" s="72"/>
      <c r="EM47" s="72"/>
      <c r="EN47" s="72"/>
      <c r="EO47" s="72"/>
      <c r="EP47" s="72"/>
      <c r="EQ47" s="72"/>
      <c r="ER47" s="72"/>
      <c r="ES47" s="72"/>
      <c r="ET47" s="72"/>
      <c r="EU47" s="72"/>
      <c r="EV47" s="72"/>
      <c r="EW47" s="72"/>
      <c r="EX47" s="72"/>
      <c r="EY47" s="72"/>
      <c r="EZ47" s="72"/>
      <c r="FA47" s="72"/>
      <c r="FB47" s="72"/>
      <c r="FC47" s="72"/>
      <c r="FD47" s="72"/>
      <c r="FE47" s="72"/>
      <c r="FF47" s="72"/>
      <c r="FG47" s="72"/>
      <c r="FH47" s="72"/>
      <c r="FI47" s="72"/>
      <c r="FJ47" s="72"/>
      <c r="FK47" s="72"/>
      <c r="FL47" s="72"/>
      <c r="FM47" s="72"/>
      <c r="FN47" s="72"/>
      <c r="FO47" s="72"/>
      <c r="FP47" s="72"/>
      <c r="FQ47" s="72"/>
      <c r="FR47" s="72"/>
      <c r="FS47" s="72"/>
      <c r="FT47" s="72"/>
      <c r="FU47" s="72"/>
      <c r="FV47" s="72"/>
      <c r="FW47" s="72"/>
      <c r="FX47" s="72"/>
      <c r="FY47" s="72"/>
      <c r="FZ47" s="72"/>
      <c r="GA47" s="72"/>
      <c r="GB47" s="72"/>
      <c r="GC47" s="72"/>
      <c r="GD47" s="72"/>
      <c r="GE47" s="72"/>
      <c r="GF47" s="72"/>
      <c r="GG47" s="72"/>
      <c r="GH47" s="72"/>
      <c r="GI47" s="72"/>
      <c r="GJ47" s="72"/>
      <c r="GK47" s="72"/>
      <c r="GL47" s="72"/>
      <c r="GM47" s="72"/>
      <c r="GN47" s="72"/>
      <c r="GO47" s="72"/>
      <c r="GP47" s="72"/>
      <c r="GQ47" s="72"/>
      <c r="GR47" s="72"/>
      <c r="GS47" s="72"/>
      <c r="GT47" s="72"/>
      <c r="GU47" s="72"/>
      <c r="GV47" s="72"/>
      <c r="GW47" s="72"/>
      <c r="GX47" s="72"/>
      <c r="GY47" s="72"/>
      <c r="GZ47" s="72"/>
      <c r="HA47" s="72"/>
      <c r="HB47" s="72"/>
      <c r="HC47" s="72"/>
      <c r="HD47" s="72"/>
      <c r="HE47" s="72"/>
      <c r="HF47" s="72"/>
      <c r="HG47" s="72"/>
      <c r="HH47" s="72"/>
      <c r="HI47" s="72"/>
      <c r="HJ47" s="72"/>
      <c r="HK47" s="72"/>
      <c r="HL47" s="72"/>
      <c r="HM47" s="72"/>
      <c r="HN47" s="72"/>
      <c r="HO47" s="72"/>
      <c r="HP47" s="72"/>
      <c r="HQ47" s="72"/>
      <c r="HR47" s="72"/>
      <c r="HS47" s="72"/>
      <c r="HT47" s="72"/>
      <c r="HU47" s="72"/>
      <c r="HV47" s="72"/>
      <c r="HW47" s="72"/>
      <c r="HX47" s="72"/>
      <c r="HY47" s="72"/>
      <c r="HZ47" s="72"/>
      <c r="IA47" s="72"/>
      <c r="IB47" s="72"/>
      <c r="IC47" s="72"/>
      <c r="ID47" s="72"/>
      <c r="IE47" s="72"/>
      <c r="IF47" s="72"/>
      <c r="IG47" s="72"/>
      <c r="IH47" s="72"/>
      <c r="II47" s="72"/>
      <c r="IJ47" s="72"/>
      <c r="IK47" s="72"/>
      <c r="IL47" s="72"/>
      <c r="IM47" s="72"/>
      <c r="IN47" s="72"/>
      <c r="IO47" s="72"/>
      <c r="IP47" s="72"/>
    </row>
    <row r="48" spans="1:250" ht="12.75" customHeight="1" x14ac:dyDescent="0.25">
      <c r="A48" s="98" t="s">
        <v>52</v>
      </c>
      <c r="B48" s="99"/>
      <c r="C48" s="99"/>
      <c r="D48" s="99"/>
      <c r="E48" s="99"/>
      <c r="F48" s="100"/>
    </row>
    <row r="49" spans="1:250" ht="12.75" x14ac:dyDescent="0.25">
      <c r="A49" s="29" t="s">
        <v>53</v>
      </c>
      <c r="B49" s="29" t="s">
        <v>54</v>
      </c>
      <c r="C49" s="33">
        <v>10</v>
      </c>
      <c r="D49" s="29" t="s">
        <v>55</v>
      </c>
      <c r="E49" s="34">
        <v>11061</v>
      </c>
      <c r="F49" s="34">
        <f>C49*E49</f>
        <v>110610</v>
      </c>
    </row>
    <row r="50" spans="1:250" ht="12.75" customHeight="1" x14ac:dyDescent="0.25">
      <c r="A50" s="95" t="s">
        <v>56</v>
      </c>
      <c r="B50" s="96"/>
      <c r="C50" s="96"/>
      <c r="D50" s="96"/>
      <c r="E50" s="96"/>
      <c r="F50" s="97"/>
    </row>
    <row r="51" spans="1:250" ht="12.75" x14ac:dyDescent="0.25">
      <c r="A51" s="29" t="s">
        <v>57</v>
      </c>
      <c r="B51" s="29" t="s">
        <v>54</v>
      </c>
      <c r="C51" s="31">
        <v>150</v>
      </c>
      <c r="D51" s="29" t="s">
        <v>58</v>
      </c>
      <c r="E51" s="34">
        <v>1091</v>
      </c>
      <c r="F51" s="34">
        <f>(C51*E51)</f>
        <v>163650</v>
      </c>
    </row>
    <row r="52" spans="1:250" ht="12.75" x14ac:dyDescent="0.25">
      <c r="A52" s="29" t="s">
        <v>59</v>
      </c>
      <c r="B52" s="29" t="s">
        <v>54</v>
      </c>
      <c r="C52" s="31">
        <v>1000</v>
      </c>
      <c r="D52" s="29" t="s">
        <v>58</v>
      </c>
      <c r="E52" s="34">
        <v>115</v>
      </c>
      <c r="F52" s="34">
        <f>(C52*E52)</f>
        <v>115000</v>
      </c>
    </row>
    <row r="53" spans="1:250" ht="12.75" x14ac:dyDescent="0.25">
      <c r="A53" s="29" t="s">
        <v>60</v>
      </c>
      <c r="B53" s="29" t="s">
        <v>54</v>
      </c>
      <c r="C53" s="31">
        <v>150</v>
      </c>
      <c r="D53" s="29" t="s">
        <v>61</v>
      </c>
      <c r="E53" s="34">
        <v>1197</v>
      </c>
      <c r="F53" s="34">
        <f>(C53*E53)</f>
        <v>179550</v>
      </c>
    </row>
    <row r="54" spans="1:250" ht="12.75" customHeight="1" x14ac:dyDescent="0.25">
      <c r="A54" s="92" t="s">
        <v>62</v>
      </c>
      <c r="B54" s="93"/>
      <c r="C54" s="93"/>
      <c r="D54" s="93"/>
      <c r="E54" s="93"/>
      <c r="F54" s="94"/>
    </row>
    <row r="55" spans="1:250" ht="12.75" x14ac:dyDescent="0.25">
      <c r="A55" s="24" t="s">
        <v>95</v>
      </c>
      <c r="B55" s="24" t="s">
        <v>63</v>
      </c>
      <c r="C55" s="35">
        <v>1</v>
      </c>
      <c r="D55" s="24" t="s">
        <v>64</v>
      </c>
      <c r="E55" s="36">
        <v>7968</v>
      </c>
      <c r="F55" s="36">
        <f>C55*E55</f>
        <v>7968</v>
      </c>
    </row>
    <row r="56" spans="1:250" ht="12.75" x14ac:dyDescent="0.25">
      <c r="A56" s="29" t="s">
        <v>65</v>
      </c>
      <c r="B56" s="29" t="s">
        <v>63</v>
      </c>
      <c r="C56" s="31">
        <v>1</v>
      </c>
      <c r="D56" s="29" t="s">
        <v>32</v>
      </c>
      <c r="E56" s="34">
        <v>83300</v>
      </c>
      <c r="F56" s="34">
        <f>C56*E56</f>
        <v>83300</v>
      </c>
    </row>
    <row r="57" spans="1:250" ht="15" customHeight="1" x14ac:dyDescent="0.25">
      <c r="A57" s="89" t="s">
        <v>66</v>
      </c>
      <c r="B57" s="90"/>
      <c r="C57" s="90"/>
      <c r="D57" s="90"/>
      <c r="E57" s="90"/>
      <c r="F57" s="91"/>
    </row>
    <row r="58" spans="1:250" ht="12.75" x14ac:dyDescent="0.25">
      <c r="A58" s="27" t="s">
        <v>67</v>
      </c>
      <c r="B58" s="27" t="s">
        <v>63</v>
      </c>
      <c r="C58" s="67">
        <v>1</v>
      </c>
      <c r="D58" s="27" t="s">
        <v>68</v>
      </c>
      <c r="E58" s="68">
        <v>20040</v>
      </c>
      <c r="F58" s="36">
        <f>C58*E58</f>
        <v>20040</v>
      </c>
    </row>
    <row r="59" spans="1:250" ht="13.5" customHeight="1" x14ac:dyDescent="0.25">
      <c r="A59" s="88" t="s">
        <v>69</v>
      </c>
      <c r="B59" s="88"/>
      <c r="C59" s="88"/>
      <c r="D59" s="88"/>
      <c r="E59" s="88"/>
      <c r="F59" s="66">
        <f>SUM(F48:F58)</f>
        <v>680118</v>
      </c>
    </row>
    <row r="60" spans="1:250" ht="12" customHeight="1" x14ac:dyDescent="0.25">
      <c r="A60" s="63"/>
      <c r="B60" s="64"/>
      <c r="C60" s="64"/>
      <c r="D60" s="64"/>
      <c r="E60" s="65"/>
      <c r="F60" s="65"/>
    </row>
    <row r="61" spans="1:250" ht="12" customHeight="1" x14ac:dyDescent="0.25">
      <c r="A61" s="101" t="s">
        <v>70</v>
      </c>
      <c r="B61" s="102"/>
      <c r="C61" s="102"/>
      <c r="D61" s="102"/>
      <c r="E61" s="102"/>
      <c r="F61" s="103"/>
    </row>
    <row r="62" spans="1:250" s="73" customFormat="1" ht="24" customHeight="1" x14ac:dyDescent="0.25">
      <c r="A62" s="71" t="s">
        <v>71</v>
      </c>
      <c r="B62" s="71" t="s">
        <v>51</v>
      </c>
      <c r="C62" s="71" t="s">
        <v>112</v>
      </c>
      <c r="D62" s="71" t="s">
        <v>25</v>
      </c>
      <c r="E62" s="71" t="s">
        <v>26</v>
      </c>
      <c r="F62" s="71" t="s">
        <v>27</v>
      </c>
      <c r="G62" s="72"/>
      <c r="H62" s="72"/>
      <c r="I62" s="72"/>
      <c r="J62" s="72"/>
      <c r="K62" s="72"/>
      <c r="L62" s="72"/>
      <c r="M62" s="72"/>
      <c r="N62" s="72"/>
      <c r="O62" s="72"/>
      <c r="P62" s="72"/>
      <c r="Q62" s="72"/>
      <c r="R62" s="72"/>
      <c r="S62" s="72"/>
      <c r="T62" s="72"/>
      <c r="U62" s="72"/>
      <c r="V62" s="72"/>
      <c r="W62" s="72"/>
      <c r="X62" s="72"/>
      <c r="Y62" s="72"/>
      <c r="Z62" s="72"/>
      <c r="AA62" s="72"/>
      <c r="AB62" s="72"/>
      <c r="AC62" s="72"/>
      <c r="AD62" s="72"/>
      <c r="AE62" s="72"/>
      <c r="AF62" s="72"/>
      <c r="AG62" s="72"/>
      <c r="AH62" s="72"/>
      <c r="AI62" s="72"/>
      <c r="AJ62" s="72"/>
      <c r="AK62" s="72"/>
      <c r="AL62" s="72"/>
      <c r="AM62" s="72"/>
      <c r="AN62" s="72"/>
      <c r="AO62" s="72"/>
      <c r="AP62" s="72"/>
      <c r="AQ62" s="72"/>
      <c r="AR62" s="72"/>
      <c r="AS62" s="72"/>
      <c r="AT62" s="72"/>
      <c r="AU62" s="72"/>
      <c r="AV62" s="72"/>
      <c r="AW62" s="72"/>
      <c r="AX62" s="72"/>
      <c r="AY62" s="72"/>
      <c r="AZ62" s="72"/>
      <c r="BA62" s="72"/>
      <c r="BB62" s="72"/>
      <c r="BC62" s="72"/>
      <c r="BD62" s="72"/>
      <c r="BE62" s="72"/>
      <c r="BF62" s="72"/>
      <c r="BG62" s="72"/>
      <c r="BH62" s="72"/>
      <c r="BI62" s="72"/>
      <c r="BJ62" s="72"/>
      <c r="BK62" s="72"/>
      <c r="BL62" s="72"/>
      <c r="BM62" s="72"/>
      <c r="BN62" s="72"/>
      <c r="BO62" s="72"/>
      <c r="BP62" s="72"/>
      <c r="BQ62" s="72"/>
      <c r="BR62" s="72"/>
      <c r="BS62" s="72"/>
      <c r="BT62" s="72"/>
      <c r="BU62" s="72"/>
      <c r="BV62" s="72"/>
      <c r="BW62" s="72"/>
      <c r="BX62" s="72"/>
      <c r="BY62" s="72"/>
      <c r="BZ62" s="72"/>
      <c r="CA62" s="72"/>
      <c r="CB62" s="72"/>
      <c r="CC62" s="72"/>
      <c r="CD62" s="72"/>
      <c r="CE62" s="72"/>
      <c r="CF62" s="72"/>
      <c r="CG62" s="72"/>
      <c r="CH62" s="72"/>
      <c r="CI62" s="72"/>
      <c r="CJ62" s="72"/>
      <c r="CK62" s="72"/>
      <c r="CL62" s="72"/>
      <c r="CM62" s="72"/>
      <c r="CN62" s="72"/>
      <c r="CO62" s="72"/>
      <c r="CP62" s="72"/>
      <c r="CQ62" s="72"/>
      <c r="CR62" s="72"/>
      <c r="CS62" s="72"/>
      <c r="CT62" s="72"/>
      <c r="CU62" s="72"/>
      <c r="CV62" s="72"/>
      <c r="CW62" s="72"/>
      <c r="CX62" s="72"/>
      <c r="CY62" s="72"/>
      <c r="CZ62" s="72"/>
      <c r="DA62" s="72"/>
      <c r="DB62" s="72"/>
      <c r="DC62" s="72"/>
      <c r="DD62" s="72"/>
      <c r="DE62" s="72"/>
      <c r="DF62" s="72"/>
      <c r="DG62" s="72"/>
      <c r="DH62" s="72"/>
      <c r="DI62" s="72"/>
      <c r="DJ62" s="72"/>
      <c r="DK62" s="72"/>
      <c r="DL62" s="72"/>
      <c r="DM62" s="72"/>
      <c r="DN62" s="72"/>
      <c r="DO62" s="72"/>
      <c r="DP62" s="72"/>
      <c r="DQ62" s="72"/>
      <c r="DR62" s="72"/>
      <c r="DS62" s="72"/>
      <c r="DT62" s="72"/>
      <c r="DU62" s="72"/>
      <c r="DV62" s="72"/>
      <c r="DW62" s="72"/>
      <c r="DX62" s="72"/>
      <c r="DY62" s="72"/>
      <c r="DZ62" s="72"/>
      <c r="EA62" s="72"/>
      <c r="EB62" s="72"/>
      <c r="EC62" s="72"/>
      <c r="ED62" s="72"/>
      <c r="EE62" s="72"/>
      <c r="EF62" s="72"/>
      <c r="EG62" s="72"/>
      <c r="EH62" s="72"/>
      <c r="EI62" s="72"/>
      <c r="EJ62" s="72"/>
      <c r="EK62" s="72"/>
      <c r="EL62" s="72"/>
      <c r="EM62" s="72"/>
      <c r="EN62" s="72"/>
      <c r="EO62" s="72"/>
      <c r="EP62" s="72"/>
      <c r="EQ62" s="72"/>
      <c r="ER62" s="72"/>
      <c r="ES62" s="72"/>
      <c r="ET62" s="72"/>
      <c r="EU62" s="72"/>
      <c r="EV62" s="72"/>
      <c r="EW62" s="72"/>
      <c r="EX62" s="72"/>
      <c r="EY62" s="72"/>
      <c r="EZ62" s="72"/>
      <c r="FA62" s="72"/>
      <c r="FB62" s="72"/>
      <c r="FC62" s="72"/>
      <c r="FD62" s="72"/>
      <c r="FE62" s="72"/>
      <c r="FF62" s="72"/>
      <c r="FG62" s="72"/>
      <c r="FH62" s="72"/>
      <c r="FI62" s="72"/>
      <c r="FJ62" s="72"/>
      <c r="FK62" s="72"/>
      <c r="FL62" s="72"/>
      <c r="FM62" s="72"/>
      <c r="FN62" s="72"/>
      <c r="FO62" s="72"/>
      <c r="FP62" s="72"/>
      <c r="FQ62" s="72"/>
      <c r="FR62" s="72"/>
      <c r="FS62" s="72"/>
      <c r="FT62" s="72"/>
      <c r="FU62" s="72"/>
      <c r="FV62" s="72"/>
      <c r="FW62" s="72"/>
      <c r="FX62" s="72"/>
      <c r="FY62" s="72"/>
      <c r="FZ62" s="72"/>
      <c r="GA62" s="72"/>
      <c r="GB62" s="72"/>
      <c r="GC62" s="72"/>
      <c r="GD62" s="72"/>
      <c r="GE62" s="72"/>
      <c r="GF62" s="72"/>
      <c r="GG62" s="72"/>
      <c r="GH62" s="72"/>
      <c r="GI62" s="72"/>
      <c r="GJ62" s="72"/>
      <c r="GK62" s="72"/>
      <c r="GL62" s="72"/>
      <c r="GM62" s="72"/>
      <c r="GN62" s="72"/>
      <c r="GO62" s="72"/>
      <c r="GP62" s="72"/>
      <c r="GQ62" s="72"/>
      <c r="GR62" s="72"/>
      <c r="GS62" s="72"/>
      <c r="GT62" s="72"/>
      <c r="GU62" s="72"/>
      <c r="GV62" s="72"/>
      <c r="GW62" s="72"/>
      <c r="GX62" s="72"/>
      <c r="GY62" s="72"/>
      <c r="GZ62" s="72"/>
      <c r="HA62" s="72"/>
      <c r="HB62" s="72"/>
      <c r="HC62" s="72"/>
      <c r="HD62" s="72"/>
      <c r="HE62" s="72"/>
      <c r="HF62" s="72"/>
      <c r="HG62" s="72"/>
      <c r="HH62" s="72"/>
      <c r="HI62" s="72"/>
      <c r="HJ62" s="72"/>
      <c r="HK62" s="72"/>
      <c r="HL62" s="72"/>
      <c r="HM62" s="72"/>
      <c r="HN62" s="72"/>
      <c r="HO62" s="72"/>
      <c r="HP62" s="72"/>
      <c r="HQ62" s="72"/>
      <c r="HR62" s="72"/>
      <c r="HS62" s="72"/>
      <c r="HT62" s="72"/>
      <c r="HU62" s="72"/>
      <c r="HV62" s="72"/>
      <c r="HW62" s="72"/>
      <c r="HX62" s="72"/>
      <c r="HY62" s="72"/>
      <c r="HZ62" s="72"/>
      <c r="IA62" s="72"/>
      <c r="IB62" s="72"/>
      <c r="IC62" s="72"/>
      <c r="ID62" s="72"/>
      <c r="IE62" s="72"/>
      <c r="IF62" s="72"/>
      <c r="IG62" s="72"/>
      <c r="IH62" s="72"/>
      <c r="II62" s="72"/>
      <c r="IJ62" s="72"/>
      <c r="IK62" s="72"/>
      <c r="IL62" s="72"/>
      <c r="IM62" s="72"/>
      <c r="IN62" s="72"/>
      <c r="IO62" s="72"/>
      <c r="IP62" s="72"/>
    </row>
    <row r="63" spans="1:250" ht="12.75" x14ac:dyDescent="0.25">
      <c r="A63" s="37" t="s">
        <v>104</v>
      </c>
      <c r="B63" s="38"/>
      <c r="C63" s="39"/>
      <c r="D63" s="38"/>
      <c r="E63" s="40"/>
      <c r="F63" s="40"/>
    </row>
    <row r="64" spans="1:250" ht="13.5" customHeight="1" x14ac:dyDescent="0.25">
      <c r="A64" s="88" t="s">
        <v>72</v>
      </c>
      <c r="B64" s="88"/>
      <c r="C64" s="88"/>
      <c r="D64" s="88"/>
      <c r="E64" s="88"/>
      <c r="F64" s="66">
        <f>SUM(F63:F63)</f>
        <v>0</v>
      </c>
    </row>
    <row r="65" spans="1:6" ht="12" customHeight="1" x14ac:dyDescent="0.25">
      <c r="A65" s="69"/>
      <c r="B65" s="69"/>
      <c r="C65" s="69"/>
      <c r="D65" s="69"/>
      <c r="E65" s="70"/>
      <c r="F65" s="70"/>
    </row>
    <row r="66" spans="1:6" ht="11.25" customHeight="1" x14ac:dyDescent="0.25">
      <c r="A66" s="131" t="s">
        <v>73</v>
      </c>
      <c r="B66" s="132"/>
      <c r="C66" s="132"/>
      <c r="D66" s="132"/>
      <c r="E66" s="133"/>
      <c r="F66" s="41">
        <f>F27+F44+F59+F64</f>
        <v>1342617.25</v>
      </c>
    </row>
    <row r="67" spans="1:6" ht="12" customHeight="1" x14ac:dyDescent="0.25">
      <c r="A67" s="134" t="s">
        <v>74</v>
      </c>
      <c r="B67" s="135"/>
      <c r="C67" s="135"/>
      <c r="D67" s="135"/>
      <c r="E67" s="136"/>
      <c r="F67" s="42">
        <f>F66*0.05</f>
        <v>67130.862500000003</v>
      </c>
    </row>
    <row r="68" spans="1:6" ht="12" customHeight="1" x14ac:dyDescent="0.25">
      <c r="A68" s="137" t="s">
        <v>75</v>
      </c>
      <c r="B68" s="138"/>
      <c r="C68" s="138"/>
      <c r="D68" s="138"/>
      <c r="E68" s="139"/>
      <c r="F68" s="43">
        <f>F67+F66</f>
        <v>1409748.1125</v>
      </c>
    </row>
    <row r="69" spans="1:6" ht="12" customHeight="1" x14ac:dyDescent="0.25">
      <c r="A69" s="134" t="s">
        <v>76</v>
      </c>
      <c r="B69" s="135"/>
      <c r="C69" s="135"/>
      <c r="D69" s="135"/>
      <c r="E69" s="136"/>
      <c r="F69" s="42">
        <f>F11</f>
        <v>4000000</v>
      </c>
    </row>
    <row r="70" spans="1:6" ht="11.25" customHeight="1" x14ac:dyDescent="0.25">
      <c r="A70" s="140" t="s">
        <v>77</v>
      </c>
      <c r="B70" s="141"/>
      <c r="C70" s="141"/>
      <c r="D70" s="141"/>
      <c r="E70" s="142"/>
      <c r="F70" s="44">
        <f>F69-F68</f>
        <v>2590251.8875000002</v>
      </c>
    </row>
    <row r="71" spans="1:6" ht="12" customHeight="1" x14ac:dyDescent="0.25">
      <c r="A71" s="76" t="s">
        <v>78</v>
      </c>
      <c r="B71" s="45"/>
      <c r="C71" s="45"/>
      <c r="D71" s="45"/>
      <c r="E71" s="45"/>
      <c r="F71" s="46"/>
    </row>
    <row r="72" spans="1:6" ht="12.75" customHeight="1" thickBot="1" x14ac:dyDescent="0.3">
      <c r="A72" s="47"/>
      <c r="B72" s="45"/>
      <c r="C72" s="45"/>
      <c r="D72" s="45"/>
      <c r="E72" s="45"/>
      <c r="F72" s="46"/>
    </row>
    <row r="73" spans="1:6" ht="15" customHeight="1" x14ac:dyDescent="0.25">
      <c r="A73" s="110" t="s">
        <v>79</v>
      </c>
      <c r="B73" s="111"/>
      <c r="C73" s="111"/>
      <c r="D73" s="111"/>
      <c r="E73" s="112"/>
      <c r="F73" s="46"/>
    </row>
    <row r="74" spans="1:6" ht="11.25" customHeight="1" x14ac:dyDescent="0.25">
      <c r="A74" s="104" t="s">
        <v>80</v>
      </c>
      <c r="B74" s="105"/>
      <c r="C74" s="105"/>
      <c r="D74" s="105"/>
      <c r="E74" s="106"/>
      <c r="F74" s="46"/>
    </row>
    <row r="75" spans="1:6" ht="11.25" customHeight="1" x14ac:dyDescent="0.25">
      <c r="A75" s="104" t="s">
        <v>81</v>
      </c>
      <c r="B75" s="105"/>
      <c r="C75" s="105"/>
      <c r="D75" s="105"/>
      <c r="E75" s="106"/>
      <c r="F75" s="46"/>
    </row>
    <row r="76" spans="1:6" ht="12.75" x14ac:dyDescent="0.25">
      <c r="A76" s="104" t="s">
        <v>82</v>
      </c>
      <c r="B76" s="105"/>
      <c r="C76" s="105"/>
      <c r="D76" s="105"/>
      <c r="E76" s="106"/>
      <c r="F76" s="46"/>
    </row>
    <row r="77" spans="1:6" ht="11.25" customHeight="1" x14ac:dyDescent="0.25">
      <c r="A77" s="104" t="s">
        <v>83</v>
      </c>
      <c r="B77" s="105"/>
      <c r="C77" s="105"/>
      <c r="D77" s="105"/>
      <c r="E77" s="106"/>
      <c r="F77" s="46"/>
    </row>
    <row r="78" spans="1:6" ht="12.75" x14ac:dyDescent="0.25">
      <c r="A78" s="104" t="s">
        <v>84</v>
      </c>
      <c r="B78" s="105"/>
      <c r="C78" s="105"/>
      <c r="D78" s="105"/>
      <c r="E78" s="106"/>
      <c r="F78" s="46"/>
    </row>
    <row r="79" spans="1:6" ht="12" customHeight="1" thickBot="1" x14ac:dyDescent="0.3">
      <c r="A79" s="107" t="s">
        <v>85</v>
      </c>
      <c r="B79" s="108"/>
      <c r="C79" s="108"/>
      <c r="D79" s="108"/>
      <c r="E79" s="109"/>
      <c r="F79" s="46"/>
    </row>
    <row r="80" spans="1:6" ht="12.75" customHeight="1" x14ac:dyDescent="0.25">
      <c r="A80" s="47"/>
      <c r="B80" s="47"/>
      <c r="C80" s="47"/>
      <c r="D80" s="47"/>
      <c r="E80" s="47"/>
      <c r="F80" s="46"/>
    </row>
    <row r="81" spans="1:6" ht="15" customHeight="1" thickBot="1" x14ac:dyDescent="0.3">
      <c r="A81" s="117" t="s">
        <v>86</v>
      </c>
      <c r="B81" s="118"/>
      <c r="C81" s="119"/>
      <c r="D81" s="48"/>
      <c r="E81" s="48"/>
      <c r="F81" s="46"/>
    </row>
    <row r="82" spans="1:6" ht="12" customHeight="1" x14ac:dyDescent="0.25">
      <c r="A82" s="49" t="s">
        <v>71</v>
      </c>
      <c r="B82" s="50" t="s">
        <v>113</v>
      </c>
      <c r="C82" s="51" t="s">
        <v>87</v>
      </c>
      <c r="D82" s="48"/>
      <c r="E82" s="48"/>
      <c r="F82" s="46"/>
    </row>
    <row r="83" spans="1:6" ht="12" customHeight="1" x14ac:dyDescent="0.25">
      <c r="A83" s="52" t="s">
        <v>88</v>
      </c>
      <c r="B83" s="87">
        <f>F27</f>
        <v>382500</v>
      </c>
      <c r="C83" s="53">
        <f>(B83/B89)</f>
        <v>0.27132506623590175</v>
      </c>
      <c r="D83" s="48"/>
      <c r="E83" s="48"/>
      <c r="F83" s="46" t="s">
        <v>89</v>
      </c>
    </row>
    <row r="84" spans="1:6" ht="12" customHeight="1" x14ac:dyDescent="0.25">
      <c r="A84" s="52" t="s">
        <v>90</v>
      </c>
      <c r="B84" s="87">
        <f>F32</f>
        <v>0</v>
      </c>
      <c r="C84" s="53">
        <v>0</v>
      </c>
      <c r="D84" s="48"/>
      <c r="E84" s="48"/>
      <c r="F84" s="46"/>
    </row>
    <row r="85" spans="1:6" ht="12" customHeight="1" x14ac:dyDescent="0.25">
      <c r="A85" s="52" t="s">
        <v>91</v>
      </c>
      <c r="B85" s="87">
        <f>F44</f>
        <v>279999.25</v>
      </c>
      <c r="C85" s="53">
        <f>(B85/B89)</f>
        <v>0.19861650994053023</v>
      </c>
      <c r="D85" s="48"/>
      <c r="E85" s="48"/>
      <c r="F85" s="46"/>
    </row>
    <row r="86" spans="1:6" ht="12" customHeight="1" x14ac:dyDescent="0.25">
      <c r="A86" s="52" t="s">
        <v>50</v>
      </c>
      <c r="B86" s="87">
        <f>F59</f>
        <v>680118</v>
      </c>
      <c r="C86" s="53">
        <f>(B86/B89)</f>
        <v>0.48243937620452038</v>
      </c>
      <c r="D86" s="48"/>
      <c r="E86" s="48"/>
      <c r="F86" s="46"/>
    </row>
    <row r="87" spans="1:6" ht="12" customHeight="1" x14ac:dyDescent="0.25">
      <c r="A87" s="52" t="s">
        <v>92</v>
      </c>
      <c r="B87" s="87">
        <f>F64</f>
        <v>0</v>
      </c>
      <c r="C87" s="53">
        <f>(B87/B89)</f>
        <v>0</v>
      </c>
      <c r="D87" s="54"/>
      <c r="E87" s="54"/>
      <c r="F87" s="46"/>
    </row>
    <row r="88" spans="1:6" ht="12" customHeight="1" x14ac:dyDescent="0.25">
      <c r="A88" s="52" t="s">
        <v>93</v>
      </c>
      <c r="B88" s="87">
        <f>F67</f>
        <v>67130.862500000003</v>
      </c>
      <c r="C88" s="53">
        <f>(B88/B89)</f>
        <v>4.7619047619047616E-2</v>
      </c>
      <c r="D88" s="54"/>
      <c r="E88" s="54"/>
      <c r="F88" s="46"/>
    </row>
    <row r="89" spans="1:6" ht="12.75" customHeight="1" thickBot="1" x14ac:dyDescent="0.3">
      <c r="A89" s="55" t="s">
        <v>101</v>
      </c>
      <c r="B89" s="85">
        <f>SUM(B83:B88)</f>
        <v>1409748.1125</v>
      </c>
      <c r="C89" s="56">
        <f>SUM(C83:C88)</f>
        <v>1</v>
      </c>
      <c r="D89" s="54"/>
      <c r="E89" s="54"/>
      <c r="F89" s="46"/>
    </row>
    <row r="90" spans="1:6" ht="12" customHeight="1" x14ac:dyDescent="0.25">
      <c r="A90" s="47"/>
      <c r="B90" s="45"/>
      <c r="C90" s="45"/>
      <c r="D90" s="45"/>
      <c r="E90" s="45"/>
      <c r="F90" s="46"/>
    </row>
    <row r="91" spans="1:6" ht="15.75" customHeight="1" thickBot="1" x14ac:dyDescent="0.3">
      <c r="A91" s="114" t="s">
        <v>111</v>
      </c>
      <c r="B91" s="115"/>
      <c r="C91" s="115"/>
      <c r="D91" s="116"/>
      <c r="E91" s="57"/>
      <c r="F91" s="46"/>
    </row>
    <row r="92" spans="1:6" ht="12.75" x14ac:dyDescent="0.25">
      <c r="A92" s="58" t="s">
        <v>99</v>
      </c>
      <c r="B92" s="59">
        <v>700</v>
      </c>
      <c r="C92" s="59">
        <v>750</v>
      </c>
      <c r="D92" s="60">
        <v>800</v>
      </c>
      <c r="E92" s="61"/>
      <c r="F92" s="62"/>
    </row>
    <row r="93" spans="1:6" ht="13.5" thickBot="1" x14ac:dyDescent="0.3">
      <c r="A93" s="55" t="s">
        <v>100</v>
      </c>
      <c r="B93" s="86">
        <f>F68/B92</f>
        <v>2013.9258750000001</v>
      </c>
      <c r="C93" s="86">
        <f>F68/C92</f>
        <v>1879.6641500000001</v>
      </c>
      <c r="D93" s="86">
        <f>F68/D92</f>
        <v>1762.185140625</v>
      </c>
      <c r="E93" s="61"/>
      <c r="F93" s="62"/>
    </row>
    <row r="94" spans="1:6" ht="12.75" x14ac:dyDescent="0.25">
      <c r="A94" s="113" t="s">
        <v>94</v>
      </c>
      <c r="B94" s="113"/>
      <c r="C94" s="113"/>
      <c r="D94" s="113"/>
      <c r="E94" s="47"/>
      <c r="F94" s="47"/>
    </row>
  </sheetData>
  <mergeCells count="37">
    <mergeCell ref="D14:E14"/>
    <mergeCell ref="A16:F16"/>
    <mergeCell ref="A18:F18"/>
    <mergeCell ref="A61:F61"/>
    <mergeCell ref="A74:E74"/>
    <mergeCell ref="A59:E59"/>
    <mergeCell ref="A64:E64"/>
    <mergeCell ref="A66:E66"/>
    <mergeCell ref="A67:E67"/>
    <mergeCell ref="A68:E68"/>
    <mergeCell ref="A70:E70"/>
    <mergeCell ref="A69:E69"/>
    <mergeCell ref="A34:F34"/>
    <mergeCell ref="A32:E32"/>
    <mergeCell ref="A29:F29"/>
    <mergeCell ref="A27:E27"/>
    <mergeCell ref="D12:E12"/>
    <mergeCell ref="D10:E10"/>
    <mergeCell ref="D9:E9"/>
    <mergeCell ref="D8:E8"/>
    <mergeCell ref="D13:E13"/>
    <mergeCell ref="D11:E11"/>
    <mergeCell ref="A77:E77"/>
    <mergeCell ref="A78:E78"/>
    <mergeCell ref="A79:E79"/>
    <mergeCell ref="A73:E73"/>
    <mergeCell ref="A94:D94"/>
    <mergeCell ref="A91:D91"/>
    <mergeCell ref="A81:C81"/>
    <mergeCell ref="A75:E75"/>
    <mergeCell ref="A76:E76"/>
    <mergeCell ref="A44:E44"/>
    <mergeCell ref="A57:F57"/>
    <mergeCell ref="A54:F54"/>
    <mergeCell ref="A50:F50"/>
    <mergeCell ref="A48:F48"/>
    <mergeCell ref="A46:F46"/>
  </mergeCells>
  <printOptions horizontalCentered="1"/>
  <pageMargins left="0.74803149606299213" right="0.74803149606299213" top="0.98425196850393704" bottom="0.98425196850393704" header="0" footer="0"/>
  <pageSetup paperSize="121" scale="90" orientation="portrait" r:id="rId1"/>
  <headerFooter>
    <oddFooter>&amp;C&amp;"Helvetica Neue,Regular"&amp;12&amp;K000000&amp;P</oddFooter>
  </headerFooter>
  <rowBreaks count="1" manualBreakCount="1">
    <brk id="71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ALFALFA</vt:lpstr>
      <vt:lpstr>ALFALFA!Área_de_impresión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Zuniga Herrera Teresa de Jesus</cp:lastModifiedBy>
  <cp:revision/>
  <cp:lastPrinted>2023-03-30T12:52:57Z</cp:lastPrinted>
  <dcterms:created xsi:type="dcterms:W3CDTF">2020-11-27T12:49:26Z</dcterms:created>
  <dcterms:modified xsi:type="dcterms:W3CDTF">2023-03-31T19:41:47Z</dcterms:modified>
  <cp:category/>
  <cp:contentStatus/>
</cp:coreProperties>
</file>