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Alfalf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2" i="1"/>
  <c r="G43" i="1"/>
  <c r="G44" i="1"/>
  <c r="G41" i="1" l="1"/>
  <c r="G23" i="1" l="1"/>
  <c r="G40" i="1" l="1"/>
  <c r="G48" i="1"/>
  <c r="G49" i="1"/>
  <c r="G50" i="1"/>
  <c r="G22" i="1" l="1"/>
  <c r="G21" i="1"/>
  <c r="G33" i="1"/>
  <c r="G34" i="1"/>
  <c r="G35" i="1"/>
  <c r="G24" i="1" l="1"/>
  <c r="G55" i="1"/>
  <c r="G56" i="1" s="1"/>
  <c r="C79" i="1" s="1"/>
  <c r="G12" i="1"/>
  <c r="G61" i="1" s="1"/>
  <c r="C75" i="1" l="1"/>
  <c r="G51" i="1"/>
  <c r="C78" i="1" s="1"/>
  <c r="G36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<sst xmlns="http://schemas.openxmlformats.org/spreadsheetml/2006/main" count="139" uniqueCount="104">
  <si>
    <t>RUBRO O CULTIVO</t>
  </si>
  <si>
    <t>ALFALFA</t>
  </si>
  <si>
    <t>RENDIMIENTO (fardos/Há.)</t>
  </si>
  <si>
    <t>VARIEDAD</t>
  </si>
  <si>
    <t xml:space="preserve">450 ACB BALDRICH,  WL903 HQ ANASAC.,   </t>
  </si>
  <si>
    <t>FECHA ESTIMADA  PRECIO VENTA</t>
  </si>
  <si>
    <t xml:space="preserve">ABRIL </t>
  </si>
  <si>
    <t>NIVEL TECNOLÓGICO</t>
  </si>
  <si>
    <t>MEDIO</t>
  </si>
  <si>
    <t>PRECIO ESPERADO ($/fardos)</t>
  </si>
  <si>
    <t>REGIÓN</t>
  </si>
  <si>
    <t>DEL MAULE</t>
  </si>
  <si>
    <t>INGRESO ESPERADO, con IVA ($)</t>
  </si>
  <si>
    <t>AGENCIA DE ÁREA</t>
  </si>
  <si>
    <t>DESTINO PRODUCCION</t>
  </si>
  <si>
    <t>FORRAJE ANIMAL</t>
  </si>
  <si>
    <t>COMUNA/LOCALIDAD</t>
  </si>
  <si>
    <t>FECHA DE COSECHA</t>
  </si>
  <si>
    <t>OCT-MARZO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</si>
  <si>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</si>
  <si>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</si>
  <si>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</si>
  <si>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</si>
  <si>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</si>
  <si>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</si>
  <si>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</si>
  <si>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</si>
  <si>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</si>
  <si>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</si>
  <si>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</si>
  <si>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 </t>
  </si>
  <si>
    <t>JH</t>
  </si>
  <si>
    <t>SEPT-ENERO</t>
  </si>
  <si>
    <t>APLICACIONES FITOSANITARIAS</t>
  </si>
  <si>
    <t>CONTROL MANUAL DE MALEZAS (DESMANCHES)</t>
  </si>
  <si>
    <t>OCTUBRE.</t>
  </si>
  <si>
    <t>Subtotal Jornadas Hombre</t>
  </si>
  <si>
    <t>JORNADAS ANIMAL</t>
  </si>
  <si>
    <t>N/A</t>
  </si>
  <si>
    <t>Subtotal Jornadas Animal</t>
  </si>
  <si>
    <t>MAQUINARIA</t>
  </si>
  <si>
    <t>APLICACIÓN DE PESTICIDAS</t>
  </si>
  <si>
    <t>MAYO-MARZO</t>
  </si>
  <si>
    <t>ACEQUIADURA</t>
  </si>
  <si>
    <t>AGOSTO-MARZO</t>
  </si>
  <si>
    <t>ABONADOR CON TROMPO</t>
  </si>
  <si>
    <t>Subtotal Costo Maquinaria</t>
  </si>
  <si>
    <t>INSUMOS</t>
  </si>
  <si>
    <t>Insumos</t>
  </si>
  <si>
    <t>Unidad (Kg/l/u)</t>
  </si>
  <si>
    <t>Cantidad (Kg/l/u)</t>
  </si>
  <si>
    <t>FERTILIZANTES</t>
  </si>
  <si>
    <t>MURIATO DE POTASIO</t>
  </si>
  <si>
    <t>KG</t>
  </si>
  <si>
    <t>AGOSTO</t>
  </si>
  <si>
    <t>SUPERFOSFATO TRIPLE</t>
  </si>
  <si>
    <t>MARZO-JUNIO</t>
  </si>
  <si>
    <t>FUNGICIDA</t>
  </si>
  <si>
    <t>ACARICIDA</t>
  </si>
  <si>
    <t>LT.</t>
  </si>
  <si>
    <t>OCTUBRE-MARZO</t>
  </si>
  <si>
    <t>FERTILIZANTES FOLIARES</t>
  </si>
  <si>
    <t>JUNIO-MARZO</t>
  </si>
  <si>
    <t>INSECTICIDAS</t>
  </si>
  <si>
    <t>KARATE CON TECNOLOGIA ZEON</t>
  </si>
  <si>
    <t>JUNIO-FEBRERO</t>
  </si>
  <si>
    <t>Subtotal Insumos</t>
  </si>
  <si>
    <t>OTROS</t>
  </si>
  <si>
    <t>Item</t>
  </si>
  <si>
    <t>ENFARDADURA</t>
  </si>
  <si>
    <t xml:space="preserve">UN  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</si>
  <si>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</si>
  <si>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</si>
  <si>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</si>
  <si>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</si>
  <si>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</si>
  <si>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</si>
  <si>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</si>
  <si>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</si>
  <si>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</si>
  <si>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</si>
  <si>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</si>
  <si>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</si>
  <si>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</si>
  <si>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</si>
  <si>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</si>
  <si>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</si>
  <si>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</si>
  <si>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</si>
  <si>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</si>
  <si>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</si>
  <si>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</si>
  <si>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</si>
  <si>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</si>
  <si>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</si>
  <si>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</si>
  <si>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</si>
  <si>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</si>
  <si>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</si>
  <si>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MANCOZEB 80% O  SIMILAR</t>
  </si>
  <si>
    <t>CYHEXATIN 60 SC  O SIMILAR</t>
  </si>
  <si>
    <t>FOSFIMAX 40 20  O SIMILAR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</si>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</sst>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164" fontId="14" fillId="5" borderId="13" xfId="0" applyNumberFormat="1" applyFont="1" applyFill="1" applyBorder="1" applyAlignment="1">
      <alignment vertical="center"/>
    </xf>
    <xf numFmtId="164" fontId="14" fillId="3" borderId="15" xfId="0" applyNumberFormat="1" applyFont="1" applyFill="1" applyBorder="1" applyAlignment="1">
      <alignment vertical="center"/>
    </xf>
    <xf numFmtId="164" fontId="14" fillId="5" borderId="15" xfId="0" applyNumberFormat="1" applyFont="1" applyFill="1" applyBorder="1" applyAlignment="1">
      <alignment vertical="center"/>
    </xf>
    <xf numFmtId="164" fontId="14" fillId="5" borderId="18" xfId="0" applyNumberFormat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19125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98" zoomScaleNormal="98" workbookViewId="0">
      <selection activeCell="C13" sqref="C13:C15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26.140625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5" customHeight="1" x14ac:dyDescent="0.25">
      <c r="A8" s="13"/>
      <c r="B8" s="13"/>
      <c r="C8" s="14"/>
      <c r="D8" s="13"/>
      <c r="E8" s="13"/>
      <c r="F8" s="13"/>
      <c r="G8" s="13"/>
    </row>
    <row r="9" spans="1:7" ht="12" customHeight="1" x14ac:dyDescent="0.25">
      <c r="A9" s="13"/>
      <c r="B9" s="42" t="s">
        <v>0</v>
      </c>
      <c r="C9" s="43" t="s">
        <v>1</v>
      </c>
      <c r="D9" s="15"/>
      <c r="E9" s="116" t="s">
        <v>2</v>
      </c>
      <c r="F9" s="117"/>
      <c r="G9" s="44">
        <v>500</v>
      </c>
    </row>
    <row r="10" spans="1:7" ht="29.25" customHeight="1" x14ac:dyDescent="0.25">
      <c r="A10" s="13"/>
      <c r="B10" s="3" t="s">
        <v>3</v>
      </c>
      <c r="C10" s="4" t="s">
        <v>4</v>
      </c>
      <c r="D10" s="15"/>
      <c r="E10" s="114" t="s">
        <v>5</v>
      </c>
      <c r="F10" s="115"/>
      <c r="G10" s="5" t="s">
        <v>6</v>
      </c>
    </row>
    <row r="11" spans="1:7" ht="18" customHeight="1" x14ac:dyDescent="0.25">
      <c r="A11" s="13"/>
      <c r="B11" s="3" t="s">
        <v>7</v>
      </c>
      <c r="C11" s="5" t="s">
        <v>8</v>
      </c>
      <c r="D11" s="15"/>
      <c r="E11" s="114" t="s">
        <v>9</v>
      </c>
      <c r="F11" s="115"/>
      <c r="G11" s="45">
        <v>7000</v>
      </c>
    </row>
    <row r="12" spans="1:7" ht="11.25" customHeight="1" x14ac:dyDescent="0.25">
      <c r="A12" s="13"/>
      <c r="B12" s="3" t="s">
        <v>10</v>
      </c>
      <c r="C12" s="6" t="s">
        <v>11</v>
      </c>
      <c r="D12" s="15"/>
      <c r="E12" s="46" t="s">
        <v>12</v>
      </c>
      <c r="F12" s="47"/>
      <c r="G12" s="8">
        <f>(G9*G11)</f>
        <v>3500000</v>
      </c>
    </row>
    <row r="13" spans="1:7" ht="15" customHeight="1" x14ac:dyDescent="0.25">
      <c r="A13" s="13"/>
      <c r="B13" s="3" t="s">
        <v>13</v>
      </c>
      <c r="C13" s="6" t="s">
        <v>102</v>
      </c>
      <c r="D13" s="15"/>
      <c r="E13" s="114" t="s">
        <v>14</v>
      </c>
      <c r="F13" s="115"/>
      <c r="G13" s="5" t="s">
        <v>15</v>
      </c>
    </row>
    <row r="14" spans="1:7" ht="19.5" customHeight="1" x14ac:dyDescent="0.25">
      <c r="A14" s="13"/>
      <c r="B14" s="3" t="s">
        <v>16</v>
      </c>
      <c r="C14" s="6" t="s">
        <v>102</v>
      </c>
      <c r="D14" s="15"/>
      <c r="E14" s="114" t="s">
        <v>17</v>
      </c>
      <c r="F14" s="115"/>
      <c r="G14" s="5" t="s">
        <v>18</v>
      </c>
    </row>
    <row r="15" spans="1:7" ht="20.25" customHeight="1" x14ac:dyDescent="0.25">
      <c r="A15" s="13"/>
      <c r="B15" s="3" t="s">
        <v>19</v>
      </c>
      <c r="C15" s="6" t="s">
        <v>103</v>
      </c>
      <c r="D15" s="15"/>
      <c r="E15" s="118" t="s">
        <v>20</v>
      </c>
      <c r="F15" s="119"/>
      <c r="G15" s="6" t="s">
        <v>21</v>
      </c>
    </row>
    <row r="16" spans="1:7" ht="12" customHeight="1" x14ac:dyDescent="0.25">
      <c r="A16" s="13"/>
      <c r="B16" s="37"/>
      <c r="C16" s="38"/>
      <c r="D16" s="15"/>
      <c r="E16" s="15"/>
      <c r="F16" s="15"/>
      <c r="G16" s="39"/>
    </row>
    <row r="17" spans="1:7" ht="12" customHeight="1" x14ac:dyDescent="0.25">
      <c r="A17" s="13"/>
      <c r="B17" s="120" t="s">
        <v>22</v>
      </c>
      <c r="C17" s="121"/>
      <c r="D17" s="121"/>
      <c r="E17" s="121"/>
      <c r="F17" s="121"/>
      <c r="G17" s="121"/>
    </row>
    <row r="18" spans="1:7" ht="12" customHeight="1" x14ac:dyDescent="0.25">
      <c r="A18" s="13"/>
      <c r="B18" s="15"/>
      <c r="C18" s="40"/>
      <c r="D18" s="41"/>
      <c r="E18" s="41"/>
      <c r="F18" s="15"/>
      <c r="G18" s="15"/>
    </row>
    <row r="19" spans="1:7" ht="12" customHeight="1" x14ac:dyDescent="0.25">
      <c r="A19" s="13"/>
      <c r="B19" s="48" t="s">
        <v>23</v>
      </c>
      <c r="C19" s="17"/>
      <c r="D19" s="16"/>
      <c r="E19" s="16"/>
      <c r="F19" s="16"/>
      <c r="G19" s="16"/>
    </row>
    <row r="20" spans="1:7" ht="24" customHeight="1" x14ac:dyDescent="0.25">
      <c r="A20" s="13"/>
      <c r="B20" s="49" t="s">
        <v>24</v>
      </c>
      <c r="C20" s="51" t="s">
        <v>25</v>
      </c>
      <c r="D20" s="49" t="s">
        <v>26</v>
      </c>
      <c r="E20" s="52" t="s">
        <v>27</v>
      </c>
      <c r="F20" s="49" t="s">
        <v>28</v>
      </c>
      <c r="G20" s="49" t="s">
        <v>29</v>
      </c>
    </row>
    <row r="21" spans="1:7" ht="14.25" customHeight="1" x14ac:dyDescent="0.25">
      <c r="A21" s="13"/>
      <c r="B21" s="10" t="s">
        <v>30</v>
      </c>
      <c r="C21" s="11" t="s">
        <v>31</v>
      </c>
      <c r="D21" s="12">
        <v>6</v>
      </c>
      <c r="E21" s="11" t="s">
        <v>32</v>
      </c>
      <c r="F21" s="8">
        <v>35000</v>
      </c>
      <c r="G21" s="8">
        <f>D21*F21</f>
        <v>210000</v>
      </c>
    </row>
    <row r="22" spans="1:7" ht="12" customHeight="1" x14ac:dyDescent="0.25">
      <c r="A22" s="13"/>
      <c r="B22" s="7" t="s">
        <v>33</v>
      </c>
      <c r="C22" s="9" t="s">
        <v>31</v>
      </c>
      <c r="D22" s="9">
        <v>2</v>
      </c>
      <c r="E22" s="11" t="s">
        <v>32</v>
      </c>
      <c r="F22" s="8">
        <v>35000</v>
      </c>
      <c r="G22" s="8">
        <f t="shared" ref="G22:G23" si="0">D22*F22</f>
        <v>70000</v>
      </c>
    </row>
    <row r="23" spans="1:7" ht="12.75" customHeight="1" x14ac:dyDescent="0.25">
      <c r="A23" s="13"/>
      <c r="B23" s="10" t="s">
        <v>34</v>
      </c>
      <c r="C23" s="9" t="s">
        <v>31</v>
      </c>
      <c r="D23" s="12">
        <v>2</v>
      </c>
      <c r="E23" s="11" t="s">
        <v>35</v>
      </c>
      <c r="F23" s="8">
        <v>35000</v>
      </c>
      <c r="G23" s="8">
        <f t="shared" si="0"/>
        <v>70000</v>
      </c>
    </row>
    <row r="24" spans="1:7" ht="12.75" customHeight="1" x14ac:dyDescent="0.25">
      <c r="A24" s="13"/>
      <c r="B24" s="50" t="s">
        <v>36</v>
      </c>
      <c r="C24" s="53"/>
      <c r="D24" s="54"/>
      <c r="E24" s="54"/>
      <c r="F24" s="55"/>
      <c r="G24" s="56">
        <f>SUM(G21:G23)</f>
        <v>350000</v>
      </c>
    </row>
    <row r="25" spans="1:7" ht="12" customHeight="1" x14ac:dyDescent="0.25">
      <c r="A25" s="13"/>
      <c r="B25" s="15"/>
      <c r="C25" s="40"/>
      <c r="D25" s="15"/>
      <c r="E25" s="15"/>
      <c r="F25" s="20"/>
      <c r="G25" s="20"/>
    </row>
    <row r="26" spans="1:7" ht="12" customHeight="1" x14ac:dyDescent="0.25">
      <c r="A26" s="13"/>
      <c r="B26" s="48" t="s">
        <v>37</v>
      </c>
      <c r="C26" s="17"/>
      <c r="D26" s="18"/>
      <c r="E26" s="18"/>
      <c r="F26" s="16"/>
      <c r="G26" s="16"/>
    </row>
    <row r="27" spans="1:7" ht="24" customHeight="1" x14ac:dyDescent="0.25">
      <c r="A27" s="13"/>
      <c r="B27" s="57" t="s">
        <v>24</v>
      </c>
      <c r="C27" s="51" t="s">
        <v>25</v>
      </c>
      <c r="D27" s="49" t="s">
        <v>26</v>
      </c>
      <c r="E27" s="57" t="s">
        <v>27</v>
      </c>
      <c r="F27" s="49" t="s">
        <v>28</v>
      </c>
      <c r="G27" s="57" t="s">
        <v>29</v>
      </c>
    </row>
    <row r="28" spans="1:7" ht="12" customHeight="1" x14ac:dyDescent="0.25">
      <c r="A28" s="13"/>
      <c r="B28" s="58" t="s">
        <v>38</v>
      </c>
      <c r="C28" s="59"/>
      <c r="D28" s="60"/>
      <c r="E28" s="60"/>
      <c r="F28" s="58"/>
      <c r="G28" s="58"/>
    </row>
    <row r="29" spans="1:7" ht="12" customHeight="1" x14ac:dyDescent="0.25">
      <c r="A29" s="13"/>
      <c r="B29" s="50" t="s">
        <v>39</v>
      </c>
      <c r="C29" s="61"/>
      <c r="D29" s="62"/>
      <c r="E29" s="62"/>
      <c r="F29" s="63"/>
      <c r="G29" s="63"/>
    </row>
    <row r="30" spans="1:7" ht="12" customHeight="1" x14ac:dyDescent="0.25">
      <c r="A30" s="13"/>
      <c r="B30" s="15"/>
      <c r="C30" s="40"/>
      <c r="D30" s="15"/>
      <c r="E30" s="15"/>
      <c r="F30" s="20"/>
      <c r="G30" s="20"/>
    </row>
    <row r="31" spans="1:7" ht="12" customHeight="1" x14ac:dyDescent="0.25">
      <c r="A31" s="13"/>
      <c r="B31" s="48" t="s">
        <v>40</v>
      </c>
      <c r="C31" s="17"/>
      <c r="D31" s="18"/>
      <c r="E31" s="18"/>
      <c r="F31" s="16"/>
      <c r="G31" s="16"/>
    </row>
    <row r="32" spans="1:7" ht="24" customHeight="1" x14ac:dyDescent="0.25">
      <c r="A32" s="13"/>
      <c r="B32" s="57" t="s">
        <v>24</v>
      </c>
      <c r="C32" s="57" t="s">
        <v>25</v>
      </c>
      <c r="D32" s="57" t="s">
        <v>26</v>
      </c>
      <c r="E32" s="57" t="s">
        <v>27</v>
      </c>
      <c r="F32" s="49" t="s">
        <v>28</v>
      </c>
      <c r="G32" s="57" t="s">
        <v>29</v>
      </c>
    </row>
    <row r="33" spans="1:11" ht="12.75" customHeight="1" x14ac:dyDescent="0.25">
      <c r="A33" s="13"/>
      <c r="B33" s="10" t="s">
        <v>41</v>
      </c>
      <c r="C33" s="11" t="s">
        <v>98</v>
      </c>
      <c r="D33" s="12">
        <v>1</v>
      </c>
      <c r="E33" s="11" t="s">
        <v>42</v>
      </c>
      <c r="F33" s="8">
        <v>25000</v>
      </c>
      <c r="G33" s="8">
        <f t="shared" ref="G33:G35" si="1">(D33*F33)</f>
        <v>25000</v>
      </c>
    </row>
    <row r="34" spans="1:11" ht="12.75" customHeight="1" x14ac:dyDescent="0.25">
      <c r="A34" s="13"/>
      <c r="B34" s="10" t="s">
        <v>43</v>
      </c>
      <c r="C34" s="11" t="s">
        <v>98</v>
      </c>
      <c r="D34" s="12">
        <v>1</v>
      </c>
      <c r="E34" s="11" t="s">
        <v>44</v>
      </c>
      <c r="F34" s="8">
        <v>25000</v>
      </c>
      <c r="G34" s="8">
        <f t="shared" si="1"/>
        <v>25000</v>
      </c>
    </row>
    <row r="35" spans="1:11" ht="12.75" customHeight="1" x14ac:dyDescent="0.25">
      <c r="A35" s="13"/>
      <c r="B35" s="10" t="s">
        <v>45</v>
      </c>
      <c r="C35" s="11" t="s">
        <v>98</v>
      </c>
      <c r="D35" s="12">
        <v>1</v>
      </c>
      <c r="E35" s="11" t="s">
        <v>44</v>
      </c>
      <c r="F35" s="8">
        <v>50000</v>
      </c>
      <c r="G35" s="8">
        <f t="shared" si="1"/>
        <v>50000</v>
      </c>
    </row>
    <row r="36" spans="1:11" ht="12.75" customHeight="1" x14ac:dyDescent="0.25">
      <c r="A36" s="13"/>
      <c r="B36" s="50" t="s">
        <v>46</v>
      </c>
      <c r="C36" s="53"/>
      <c r="D36" s="54"/>
      <c r="E36" s="54"/>
      <c r="F36" s="55"/>
      <c r="G36" s="56">
        <f>SUM(G33:G35)</f>
        <v>100000</v>
      </c>
    </row>
    <row r="37" spans="1:11" ht="12" customHeight="1" x14ac:dyDescent="0.25">
      <c r="A37" s="13"/>
      <c r="B37" s="15"/>
      <c r="C37" s="40"/>
      <c r="D37" s="15"/>
      <c r="E37" s="15"/>
      <c r="F37" s="20"/>
      <c r="G37" s="20"/>
    </row>
    <row r="38" spans="1:11" ht="12" customHeight="1" x14ac:dyDescent="0.25">
      <c r="A38" s="13"/>
      <c r="B38" s="48" t="s">
        <v>47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49" t="s">
        <v>48</v>
      </c>
      <c r="C39" s="51" t="s">
        <v>49</v>
      </c>
      <c r="D39" s="49" t="s">
        <v>50</v>
      </c>
      <c r="E39" s="49" t="s">
        <v>27</v>
      </c>
      <c r="F39" s="49" t="s">
        <v>28</v>
      </c>
      <c r="G39" s="49" t="s">
        <v>29</v>
      </c>
      <c r="K39" s="2"/>
    </row>
    <row r="40" spans="1:11" ht="12.75" customHeight="1" x14ac:dyDescent="0.25">
      <c r="A40" s="13"/>
      <c r="B40" s="64" t="s">
        <v>51</v>
      </c>
      <c r="C40" s="65"/>
      <c r="D40" s="65"/>
      <c r="E40" s="65"/>
      <c r="F40" s="44"/>
      <c r="G40" s="44">
        <f t="shared" ref="G40:G50" si="2">(D40*F40)</f>
        <v>0</v>
      </c>
    </row>
    <row r="41" spans="1:11" ht="12.75" customHeight="1" x14ac:dyDescent="0.25">
      <c r="A41" s="13"/>
      <c r="B41" s="46" t="s">
        <v>52</v>
      </c>
      <c r="C41" s="66" t="s">
        <v>53</v>
      </c>
      <c r="D41" s="67">
        <v>200</v>
      </c>
      <c r="E41" s="66" t="s">
        <v>54</v>
      </c>
      <c r="F41" s="44">
        <v>1640</v>
      </c>
      <c r="G41" s="44">
        <f t="shared" si="2"/>
        <v>328000</v>
      </c>
    </row>
    <row r="42" spans="1:11" ht="12.75" customHeight="1" x14ac:dyDescent="0.25">
      <c r="A42" s="13"/>
      <c r="B42" s="46" t="s">
        <v>55</v>
      </c>
      <c r="C42" s="66" t="s">
        <v>53</v>
      </c>
      <c r="D42" s="67">
        <v>150</v>
      </c>
      <c r="E42" s="66" t="s">
        <v>56</v>
      </c>
      <c r="F42" s="44">
        <v>1400</v>
      </c>
      <c r="G42" s="44">
        <f t="shared" si="2"/>
        <v>210000</v>
      </c>
    </row>
    <row r="43" spans="1:11" ht="12.75" customHeight="1" x14ac:dyDescent="0.25">
      <c r="A43" s="13"/>
      <c r="B43" s="64" t="s">
        <v>57</v>
      </c>
      <c r="C43" s="66"/>
      <c r="D43" s="67"/>
      <c r="E43" s="66"/>
      <c r="F43" s="44"/>
      <c r="G43" s="44">
        <f t="shared" si="2"/>
        <v>0</v>
      </c>
    </row>
    <row r="44" spans="1:11" ht="12.75" customHeight="1" x14ac:dyDescent="0.25">
      <c r="A44" s="13"/>
      <c r="B44" s="46" t="s">
        <v>99</v>
      </c>
      <c r="C44" s="66" t="s">
        <v>53</v>
      </c>
      <c r="D44" s="67">
        <v>2.5</v>
      </c>
      <c r="E44" s="66" t="s">
        <v>42</v>
      </c>
      <c r="F44" s="44">
        <v>6200</v>
      </c>
      <c r="G44" s="44">
        <f t="shared" si="2"/>
        <v>15500</v>
      </c>
    </row>
    <row r="45" spans="1:11" ht="12.75" customHeight="1" x14ac:dyDescent="0.25">
      <c r="A45" s="13"/>
      <c r="B45" s="64" t="s">
        <v>58</v>
      </c>
      <c r="C45" s="65"/>
      <c r="D45" s="65"/>
      <c r="E45" s="65"/>
      <c r="F45" s="44"/>
      <c r="G45" s="44">
        <f t="shared" si="2"/>
        <v>0</v>
      </c>
    </row>
    <row r="46" spans="1:11" ht="12.75" customHeight="1" x14ac:dyDescent="0.25">
      <c r="A46" s="13"/>
      <c r="B46" s="46" t="s">
        <v>100</v>
      </c>
      <c r="C46" s="66" t="s">
        <v>59</v>
      </c>
      <c r="D46" s="67">
        <v>2.5</v>
      </c>
      <c r="E46" s="66" t="s">
        <v>60</v>
      </c>
      <c r="F46" s="44">
        <v>17500</v>
      </c>
      <c r="G46" s="44">
        <f t="shared" si="2"/>
        <v>43750</v>
      </c>
    </row>
    <row r="47" spans="1:11" ht="12.75" customHeight="1" x14ac:dyDescent="0.25">
      <c r="A47" s="13"/>
      <c r="B47" s="64" t="s">
        <v>61</v>
      </c>
      <c r="C47" s="66"/>
      <c r="D47" s="67"/>
      <c r="E47" s="66"/>
      <c r="F47" s="44"/>
      <c r="G47" s="44">
        <f t="shared" si="2"/>
        <v>0</v>
      </c>
    </row>
    <row r="48" spans="1:11" ht="12.75" customHeight="1" x14ac:dyDescent="0.25">
      <c r="A48" s="13"/>
      <c r="B48" s="46" t="s">
        <v>101</v>
      </c>
      <c r="C48" s="66" t="s">
        <v>59</v>
      </c>
      <c r="D48" s="67">
        <v>2</v>
      </c>
      <c r="E48" s="66" t="s">
        <v>62</v>
      </c>
      <c r="F48" s="44">
        <v>11000</v>
      </c>
      <c r="G48" s="44">
        <f t="shared" si="2"/>
        <v>22000</v>
      </c>
    </row>
    <row r="49" spans="1:255" ht="12.75" customHeight="1" x14ac:dyDescent="0.25">
      <c r="A49" s="13"/>
      <c r="B49" s="64" t="s">
        <v>63</v>
      </c>
      <c r="C49" s="65"/>
      <c r="D49" s="65"/>
      <c r="E49" s="65"/>
      <c r="F49" s="44"/>
      <c r="G49" s="44">
        <f t="shared" si="2"/>
        <v>0</v>
      </c>
    </row>
    <row r="50" spans="1:255" ht="12.75" customHeight="1" x14ac:dyDescent="0.25">
      <c r="A50" s="13"/>
      <c r="B50" s="46" t="s">
        <v>64</v>
      </c>
      <c r="C50" s="66" t="s">
        <v>59</v>
      </c>
      <c r="D50" s="67">
        <v>0.5</v>
      </c>
      <c r="E50" s="66" t="s">
        <v>65</v>
      </c>
      <c r="F50" s="44">
        <v>47000</v>
      </c>
      <c r="G50" s="44">
        <f t="shared" si="2"/>
        <v>23500</v>
      </c>
    </row>
    <row r="51" spans="1:255" ht="13.5" customHeight="1" x14ac:dyDescent="0.25">
      <c r="A51" s="13"/>
      <c r="B51" s="50" t="s">
        <v>66</v>
      </c>
      <c r="C51" s="53"/>
      <c r="D51" s="54"/>
      <c r="E51" s="54"/>
      <c r="F51" s="55"/>
      <c r="G51" s="56">
        <f>SUM(G40:G50)</f>
        <v>642750</v>
      </c>
    </row>
    <row r="52" spans="1:255" ht="12" customHeight="1" x14ac:dyDescent="0.25">
      <c r="A52" s="13"/>
      <c r="B52" s="15"/>
      <c r="C52" s="40"/>
      <c r="D52" s="15"/>
      <c r="E52" s="19"/>
      <c r="F52" s="20"/>
      <c r="G52" s="20"/>
    </row>
    <row r="53" spans="1:255" ht="12" customHeight="1" x14ac:dyDescent="0.25">
      <c r="A53" s="13"/>
      <c r="B53" s="48" t="s">
        <v>67</v>
      </c>
      <c r="C53" s="17"/>
      <c r="D53" s="18"/>
      <c r="E53" s="18"/>
      <c r="F53" s="16"/>
      <c r="G53" s="16"/>
    </row>
    <row r="54" spans="1:255" ht="24" customHeight="1" x14ac:dyDescent="0.25">
      <c r="A54" s="13"/>
      <c r="B54" s="57" t="s">
        <v>68</v>
      </c>
      <c r="C54" s="51" t="s">
        <v>49</v>
      </c>
      <c r="D54" s="49" t="s">
        <v>50</v>
      </c>
      <c r="E54" s="57" t="s">
        <v>27</v>
      </c>
      <c r="F54" s="49" t="s">
        <v>28</v>
      </c>
      <c r="G54" s="57" t="s">
        <v>29</v>
      </c>
    </row>
    <row r="55" spans="1:255" ht="12.75" customHeight="1" x14ac:dyDescent="0.25">
      <c r="A55" s="13"/>
      <c r="B55" s="10" t="s">
        <v>69</v>
      </c>
      <c r="C55" s="66" t="s">
        <v>70</v>
      </c>
      <c r="D55" s="68">
        <v>450</v>
      </c>
      <c r="E55" s="11" t="s">
        <v>18</v>
      </c>
      <c r="F55" s="44">
        <v>1500</v>
      </c>
      <c r="G55" s="44">
        <f>(D55*F55)</f>
        <v>675000</v>
      </c>
    </row>
    <row r="56" spans="1:255" ht="13.5" customHeight="1" x14ac:dyDescent="0.25">
      <c r="A56" s="13"/>
      <c r="B56" s="50" t="s">
        <v>71</v>
      </c>
      <c r="C56" s="53"/>
      <c r="D56" s="54"/>
      <c r="E56" s="54"/>
      <c r="F56" s="55"/>
      <c r="G56" s="56">
        <f>SUM(G55)</f>
        <v>675000</v>
      </c>
    </row>
    <row r="57" spans="1:255" ht="12" customHeight="1" x14ac:dyDescent="0.25">
      <c r="A57" s="13"/>
      <c r="B57" s="15"/>
      <c r="C57" s="40"/>
      <c r="D57" s="15"/>
      <c r="E57" s="15"/>
      <c r="F57" s="20"/>
      <c r="G57" s="20"/>
    </row>
    <row r="58" spans="1:255" ht="12" customHeight="1" x14ac:dyDescent="0.25">
      <c r="A58" s="13"/>
      <c r="B58" s="69" t="s">
        <v>72</v>
      </c>
      <c r="C58" s="70"/>
      <c r="D58" s="71"/>
      <c r="E58" s="71"/>
      <c r="F58" s="71"/>
      <c r="G58" s="108">
        <f>G24+G36+G51+G56</f>
        <v>1767750</v>
      </c>
    </row>
    <row r="59" spans="1:255" ht="12" customHeight="1" x14ac:dyDescent="0.25">
      <c r="A59" s="13"/>
      <c r="B59" s="72" t="s">
        <v>73</v>
      </c>
      <c r="C59" s="24"/>
      <c r="D59" s="25"/>
      <c r="E59" s="25"/>
      <c r="F59" s="25"/>
      <c r="G59" s="109">
        <f>G58*0.05</f>
        <v>88387.5</v>
      </c>
    </row>
    <row r="60" spans="1:255" ht="12" customHeight="1" x14ac:dyDescent="0.25">
      <c r="A60" s="13"/>
      <c r="B60" s="73" t="s">
        <v>74</v>
      </c>
      <c r="C60" s="22"/>
      <c r="D60" s="23"/>
      <c r="E60" s="23"/>
      <c r="F60" s="23"/>
      <c r="G60" s="110">
        <f>G59+G58</f>
        <v>1856137.5</v>
      </c>
    </row>
    <row r="61" spans="1:255" ht="12" customHeight="1" x14ac:dyDescent="0.25">
      <c r="A61" s="13"/>
      <c r="B61" s="72" t="s">
        <v>75</v>
      </c>
      <c r="C61" s="24"/>
      <c r="D61" s="25"/>
      <c r="E61" s="25"/>
      <c r="F61" s="25"/>
      <c r="G61" s="109">
        <f>G12</f>
        <v>3500000</v>
      </c>
    </row>
    <row r="62" spans="1:255" ht="12" customHeight="1" x14ac:dyDescent="0.25">
      <c r="A62" s="13"/>
      <c r="B62" s="74" t="s">
        <v>76</v>
      </c>
      <c r="C62" s="75"/>
      <c r="D62" s="76"/>
      <c r="E62" s="76"/>
      <c r="F62" s="76"/>
      <c r="G62" s="111">
        <f>G61-G60</f>
        <v>1643862.5</v>
      </c>
    </row>
    <row r="63" spans="1:255" s="82" customFormat="1" ht="12" customHeight="1" x14ac:dyDescent="0.15">
      <c r="A63" s="29"/>
      <c r="B63" s="30" t="s">
        <v>77</v>
      </c>
      <c r="C63" s="26"/>
      <c r="D63" s="27"/>
      <c r="E63" s="27"/>
      <c r="F63" s="27"/>
      <c r="G63" s="77"/>
      <c r="H63" s="80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  <c r="GT63" s="81"/>
      <c r="GU63" s="81"/>
      <c r="GV63" s="81"/>
      <c r="GW63" s="81"/>
      <c r="GX63" s="81"/>
      <c r="GY63" s="81"/>
      <c r="GZ63" s="81"/>
      <c r="HA63" s="81"/>
      <c r="HB63" s="81"/>
      <c r="HC63" s="81"/>
      <c r="HD63" s="81"/>
      <c r="HE63" s="81"/>
      <c r="HF63" s="81"/>
      <c r="HG63" s="81"/>
      <c r="HH63" s="81"/>
      <c r="HI63" s="81"/>
      <c r="HJ63" s="81"/>
      <c r="HK63" s="81"/>
      <c r="HL63" s="81"/>
      <c r="HM63" s="81"/>
      <c r="HN63" s="81"/>
      <c r="HO63" s="81"/>
      <c r="HP63" s="81"/>
      <c r="HQ63" s="81"/>
      <c r="HR63" s="81"/>
      <c r="HS63" s="81"/>
      <c r="HT63" s="81"/>
      <c r="HU63" s="81"/>
      <c r="HV63" s="81"/>
      <c r="HW63" s="81"/>
      <c r="HX63" s="81"/>
      <c r="HY63" s="81"/>
      <c r="HZ63" s="81"/>
      <c r="IA63" s="81"/>
      <c r="IB63" s="81"/>
      <c r="IC63" s="81"/>
      <c r="ID63" s="81"/>
      <c r="IE63" s="81"/>
      <c r="IF63" s="81"/>
      <c r="IG63" s="81"/>
      <c r="IH63" s="81"/>
      <c r="II63" s="81"/>
      <c r="IJ63" s="81"/>
      <c r="IK63" s="81"/>
      <c r="IL63" s="81"/>
      <c r="IM63" s="81"/>
      <c r="IN63" s="81"/>
      <c r="IO63" s="81"/>
      <c r="IP63" s="81"/>
      <c r="IQ63" s="81"/>
      <c r="IR63" s="81"/>
      <c r="IS63" s="81"/>
      <c r="IT63" s="81"/>
      <c r="IU63" s="81"/>
    </row>
    <row r="64" spans="1:255" s="82" customFormat="1" ht="12" customHeight="1" thickBot="1" x14ac:dyDescent="0.2">
      <c r="A64" s="29"/>
      <c r="B64" s="31"/>
      <c r="C64" s="26"/>
      <c r="D64" s="27"/>
      <c r="E64" s="27"/>
      <c r="F64" s="27"/>
      <c r="G64" s="77"/>
      <c r="H64" s="80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  <c r="IQ64" s="81"/>
      <c r="IR64" s="81"/>
      <c r="IS64" s="81"/>
      <c r="IT64" s="81"/>
      <c r="IU64" s="81"/>
    </row>
    <row r="65" spans="1:255" s="82" customFormat="1" ht="12" customHeight="1" x14ac:dyDescent="0.15">
      <c r="A65" s="29"/>
      <c r="B65" s="84" t="s">
        <v>78</v>
      </c>
      <c r="C65" s="85"/>
      <c r="D65" s="86"/>
      <c r="E65" s="86"/>
      <c r="F65" s="87"/>
      <c r="G65" s="77"/>
      <c r="H65" s="80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</row>
    <row r="66" spans="1:255" s="82" customFormat="1" ht="12" customHeight="1" x14ac:dyDescent="0.15">
      <c r="A66" s="29"/>
      <c r="B66" s="88" t="s">
        <v>79</v>
      </c>
      <c r="C66" s="28"/>
      <c r="D66" s="29"/>
      <c r="E66" s="29"/>
      <c r="F66" s="89"/>
      <c r="G66" s="77"/>
      <c r="H66" s="80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  <c r="GT66" s="81"/>
      <c r="GU66" s="81"/>
      <c r="GV66" s="81"/>
      <c r="GW66" s="81"/>
      <c r="GX66" s="81"/>
      <c r="GY66" s="81"/>
      <c r="GZ66" s="81"/>
      <c r="HA66" s="81"/>
      <c r="HB66" s="81"/>
      <c r="HC66" s="81"/>
      <c r="HD66" s="81"/>
      <c r="HE66" s="81"/>
      <c r="HF66" s="81"/>
      <c r="HG66" s="81"/>
      <c r="HH66" s="81"/>
      <c r="HI66" s="81"/>
      <c r="HJ66" s="81"/>
      <c r="HK66" s="81"/>
      <c r="HL66" s="81"/>
      <c r="HM66" s="81"/>
      <c r="HN66" s="81"/>
      <c r="HO66" s="81"/>
      <c r="HP66" s="81"/>
      <c r="HQ66" s="81"/>
      <c r="HR66" s="81"/>
      <c r="HS66" s="81"/>
      <c r="HT66" s="81"/>
      <c r="HU66" s="81"/>
      <c r="HV66" s="81"/>
      <c r="HW66" s="81"/>
      <c r="HX66" s="81"/>
      <c r="HY66" s="81"/>
      <c r="HZ66" s="81"/>
      <c r="IA66" s="81"/>
      <c r="IB66" s="81"/>
      <c r="IC66" s="81"/>
      <c r="ID66" s="81"/>
      <c r="IE66" s="81"/>
      <c r="IF66" s="81"/>
      <c r="IG66" s="81"/>
      <c r="IH66" s="81"/>
      <c r="II66" s="81"/>
      <c r="IJ66" s="81"/>
      <c r="IK66" s="81"/>
      <c r="IL66" s="81"/>
      <c r="IM66" s="81"/>
      <c r="IN66" s="81"/>
      <c r="IO66" s="81"/>
      <c r="IP66" s="81"/>
      <c r="IQ66" s="81"/>
      <c r="IR66" s="81"/>
      <c r="IS66" s="81"/>
      <c r="IT66" s="81"/>
      <c r="IU66" s="81"/>
    </row>
    <row r="67" spans="1:255" s="82" customFormat="1" ht="12" customHeight="1" x14ac:dyDescent="0.15">
      <c r="A67" s="29"/>
      <c r="B67" s="88" t="s">
        <v>80</v>
      </c>
      <c r="C67" s="28"/>
      <c r="D67" s="29"/>
      <c r="E67" s="29"/>
      <c r="F67" s="89"/>
      <c r="G67" s="77"/>
      <c r="H67" s="80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  <c r="GT67" s="81"/>
      <c r="GU67" s="81"/>
      <c r="GV67" s="81"/>
      <c r="GW67" s="81"/>
      <c r="GX67" s="81"/>
      <c r="GY67" s="81"/>
      <c r="GZ67" s="81"/>
      <c r="HA67" s="81"/>
      <c r="HB67" s="81"/>
      <c r="HC67" s="81"/>
      <c r="HD67" s="81"/>
      <c r="HE67" s="81"/>
      <c r="HF67" s="81"/>
      <c r="HG67" s="81"/>
      <c r="HH67" s="81"/>
      <c r="HI67" s="81"/>
      <c r="HJ67" s="81"/>
      <c r="HK67" s="81"/>
      <c r="HL67" s="81"/>
      <c r="HM67" s="81"/>
      <c r="HN67" s="81"/>
      <c r="HO67" s="81"/>
      <c r="HP67" s="81"/>
      <c r="HQ67" s="81"/>
      <c r="HR67" s="81"/>
      <c r="HS67" s="81"/>
      <c r="HT67" s="81"/>
      <c r="HU67" s="81"/>
      <c r="HV67" s="81"/>
      <c r="HW67" s="81"/>
      <c r="HX67" s="81"/>
      <c r="HY67" s="81"/>
      <c r="HZ67" s="81"/>
      <c r="IA67" s="81"/>
      <c r="IB67" s="81"/>
      <c r="IC67" s="81"/>
      <c r="ID67" s="81"/>
      <c r="IE67" s="81"/>
      <c r="IF67" s="81"/>
      <c r="IG67" s="81"/>
      <c r="IH67" s="81"/>
      <c r="II67" s="81"/>
      <c r="IJ67" s="81"/>
      <c r="IK67" s="81"/>
      <c r="IL67" s="81"/>
      <c r="IM67" s="81"/>
      <c r="IN67" s="81"/>
      <c r="IO67" s="81"/>
      <c r="IP67" s="81"/>
      <c r="IQ67" s="81"/>
      <c r="IR67" s="81"/>
      <c r="IS67" s="81"/>
      <c r="IT67" s="81"/>
      <c r="IU67" s="81"/>
    </row>
    <row r="68" spans="1:255" s="82" customFormat="1" ht="12" customHeight="1" x14ac:dyDescent="0.15">
      <c r="A68" s="29"/>
      <c r="B68" s="88" t="s">
        <v>81</v>
      </c>
      <c r="C68" s="28"/>
      <c r="D68" s="29"/>
      <c r="E68" s="29"/>
      <c r="F68" s="89"/>
      <c r="G68" s="77"/>
      <c r="H68" s="80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  <c r="IB68" s="81"/>
      <c r="IC68" s="81"/>
      <c r="ID68" s="81"/>
      <c r="IE68" s="81"/>
      <c r="IF68" s="81"/>
      <c r="IG68" s="81"/>
      <c r="IH68" s="81"/>
      <c r="II68" s="81"/>
      <c r="IJ68" s="81"/>
      <c r="IK68" s="81"/>
      <c r="IL68" s="81"/>
      <c r="IM68" s="81"/>
      <c r="IN68" s="81"/>
      <c r="IO68" s="81"/>
      <c r="IP68" s="81"/>
      <c r="IQ68" s="81"/>
      <c r="IR68" s="81"/>
      <c r="IS68" s="81"/>
      <c r="IT68" s="81"/>
      <c r="IU68" s="81"/>
    </row>
    <row r="69" spans="1:255" s="82" customFormat="1" ht="12" customHeight="1" x14ac:dyDescent="0.15">
      <c r="A69" s="29"/>
      <c r="B69" s="88" t="s">
        <v>82</v>
      </c>
      <c r="C69" s="28"/>
      <c r="D69" s="29"/>
      <c r="E69" s="29"/>
      <c r="F69" s="89"/>
      <c r="G69" s="77"/>
      <c r="H69" s="80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  <c r="GT69" s="81"/>
      <c r="GU69" s="81"/>
      <c r="GV69" s="81"/>
      <c r="GW69" s="81"/>
      <c r="GX69" s="81"/>
      <c r="GY69" s="81"/>
      <c r="GZ69" s="81"/>
      <c r="HA69" s="81"/>
      <c r="HB69" s="81"/>
      <c r="HC69" s="81"/>
      <c r="HD69" s="81"/>
      <c r="HE69" s="81"/>
      <c r="HF69" s="81"/>
      <c r="HG69" s="81"/>
      <c r="HH69" s="81"/>
      <c r="HI69" s="81"/>
      <c r="HJ69" s="81"/>
      <c r="HK69" s="81"/>
      <c r="HL69" s="81"/>
      <c r="HM69" s="81"/>
      <c r="HN69" s="81"/>
      <c r="HO69" s="81"/>
      <c r="HP69" s="81"/>
      <c r="HQ69" s="81"/>
      <c r="HR69" s="81"/>
      <c r="HS69" s="81"/>
      <c r="HT69" s="81"/>
      <c r="HU69" s="81"/>
      <c r="HV69" s="81"/>
      <c r="HW69" s="81"/>
      <c r="HX69" s="81"/>
      <c r="HY69" s="81"/>
      <c r="HZ69" s="81"/>
      <c r="IA69" s="81"/>
      <c r="IB69" s="81"/>
      <c r="IC69" s="81"/>
      <c r="ID69" s="81"/>
      <c r="IE69" s="81"/>
      <c r="IF69" s="81"/>
      <c r="IG69" s="81"/>
      <c r="IH69" s="81"/>
      <c r="II69" s="81"/>
      <c r="IJ69" s="81"/>
      <c r="IK69" s="81"/>
      <c r="IL69" s="81"/>
      <c r="IM69" s="81"/>
      <c r="IN69" s="81"/>
      <c r="IO69" s="81"/>
      <c r="IP69" s="81"/>
      <c r="IQ69" s="81"/>
      <c r="IR69" s="81"/>
      <c r="IS69" s="81"/>
      <c r="IT69" s="81"/>
      <c r="IU69" s="81"/>
    </row>
    <row r="70" spans="1:255" s="82" customFormat="1" ht="12" customHeight="1" x14ac:dyDescent="0.15">
      <c r="A70" s="29"/>
      <c r="B70" s="88" t="s">
        <v>83</v>
      </c>
      <c r="C70" s="28"/>
      <c r="D70" s="29"/>
      <c r="E70" s="29"/>
      <c r="F70" s="89"/>
      <c r="G70" s="77"/>
      <c r="H70" s="80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  <c r="GT70" s="81"/>
      <c r="GU70" s="81"/>
      <c r="GV70" s="81"/>
      <c r="GW70" s="81"/>
      <c r="GX70" s="81"/>
      <c r="GY70" s="81"/>
      <c r="GZ70" s="81"/>
      <c r="HA70" s="81"/>
      <c r="HB70" s="81"/>
      <c r="HC70" s="81"/>
      <c r="HD70" s="81"/>
      <c r="HE70" s="81"/>
      <c r="HF70" s="81"/>
      <c r="HG70" s="81"/>
      <c r="HH70" s="81"/>
      <c r="HI70" s="81"/>
      <c r="HJ70" s="81"/>
      <c r="HK70" s="81"/>
      <c r="HL70" s="81"/>
      <c r="HM70" s="81"/>
      <c r="HN70" s="81"/>
      <c r="HO70" s="81"/>
      <c r="HP70" s="81"/>
      <c r="HQ70" s="81"/>
      <c r="HR70" s="81"/>
      <c r="HS70" s="81"/>
      <c r="HT70" s="81"/>
      <c r="HU70" s="81"/>
      <c r="HV70" s="81"/>
      <c r="HW70" s="81"/>
      <c r="HX70" s="81"/>
      <c r="HY70" s="81"/>
      <c r="HZ70" s="81"/>
      <c r="IA70" s="81"/>
      <c r="IB70" s="81"/>
      <c r="IC70" s="81"/>
      <c r="ID70" s="81"/>
      <c r="IE70" s="81"/>
      <c r="IF70" s="81"/>
      <c r="IG70" s="81"/>
      <c r="IH70" s="81"/>
      <c r="II70" s="81"/>
      <c r="IJ70" s="81"/>
      <c r="IK70" s="81"/>
      <c r="IL70" s="81"/>
      <c r="IM70" s="81"/>
      <c r="IN70" s="81"/>
      <c r="IO70" s="81"/>
      <c r="IP70" s="81"/>
      <c r="IQ70" s="81"/>
      <c r="IR70" s="81"/>
      <c r="IS70" s="81"/>
      <c r="IT70" s="81"/>
      <c r="IU70" s="81"/>
    </row>
    <row r="71" spans="1:255" s="82" customFormat="1" ht="12" customHeight="1" thickBot="1" x14ac:dyDescent="0.2">
      <c r="A71" s="29"/>
      <c r="B71" s="90" t="s">
        <v>84</v>
      </c>
      <c r="C71" s="91"/>
      <c r="D71" s="92"/>
      <c r="E71" s="92"/>
      <c r="F71" s="93"/>
      <c r="G71" s="77"/>
      <c r="H71" s="80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  <c r="GT71" s="81"/>
      <c r="GU71" s="81"/>
      <c r="GV71" s="81"/>
      <c r="GW71" s="81"/>
      <c r="GX71" s="81"/>
      <c r="GY71" s="81"/>
      <c r="GZ71" s="81"/>
      <c r="HA71" s="81"/>
      <c r="HB71" s="81"/>
      <c r="HC71" s="81"/>
      <c r="HD71" s="81"/>
      <c r="HE71" s="81"/>
      <c r="HF71" s="81"/>
      <c r="HG71" s="81"/>
      <c r="HH71" s="81"/>
      <c r="HI71" s="81"/>
      <c r="HJ71" s="81"/>
      <c r="HK71" s="81"/>
      <c r="HL71" s="81"/>
      <c r="HM71" s="81"/>
      <c r="HN71" s="81"/>
      <c r="HO71" s="81"/>
      <c r="HP71" s="81"/>
      <c r="HQ71" s="81"/>
      <c r="HR71" s="81"/>
      <c r="HS71" s="81"/>
      <c r="HT71" s="81"/>
      <c r="HU71" s="81"/>
      <c r="HV71" s="81"/>
      <c r="HW71" s="81"/>
      <c r="HX71" s="81"/>
      <c r="HY71" s="81"/>
      <c r="HZ71" s="81"/>
      <c r="IA71" s="81"/>
      <c r="IB71" s="81"/>
      <c r="IC71" s="81"/>
      <c r="ID71" s="81"/>
      <c r="IE71" s="81"/>
      <c r="IF71" s="81"/>
      <c r="IG71" s="81"/>
      <c r="IH71" s="81"/>
      <c r="II71" s="81"/>
      <c r="IJ71" s="81"/>
      <c r="IK71" s="81"/>
      <c r="IL71" s="81"/>
      <c r="IM71" s="81"/>
      <c r="IN71" s="81"/>
      <c r="IO71" s="81"/>
      <c r="IP71" s="81"/>
      <c r="IQ71" s="81"/>
      <c r="IR71" s="81"/>
      <c r="IS71" s="81"/>
      <c r="IT71" s="81"/>
      <c r="IU71" s="81"/>
    </row>
    <row r="72" spans="1:255" s="82" customFormat="1" ht="12" customHeight="1" x14ac:dyDescent="0.15">
      <c r="A72" s="29"/>
      <c r="B72" s="31"/>
      <c r="C72" s="28"/>
      <c r="D72" s="29"/>
      <c r="E72" s="29"/>
      <c r="F72" s="29"/>
      <c r="G72" s="77"/>
      <c r="H72" s="80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  <c r="GT72" s="81"/>
      <c r="GU72" s="81"/>
      <c r="GV72" s="81"/>
      <c r="GW72" s="81"/>
      <c r="GX72" s="81"/>
      <c r="GY72" s="81"/>
      <c r="GZ72" s="81"/>
      <c r="HA72" s="81"/>
      <c r="HB72" s="81"/>
      <c r="HC72" s="81"/>
      <c r="HD72" s="81"/>
      <c r="HE72" s="81"/>
      <c r="HF72" s="81"/>
      <c r="HG72" s="81"/>
      <c r="HH72" s="81"/>
      <c r="HI72" s="81"/>
      <c r="HJ72" s="81"/>
      <c r="HK72" s="81"/>
      <c r="HL72" s="81"/>
      <c r="HM72" s="81"/>
      <c r="HN72" s="81"/>
      <c r="HO72" s="81"/>
      <c r="HP72" s="81"/>
      <c r="HQ72" s="81"/>
      <c r="HR72" s="81"/>
      <c r="HS72" s="81"/>
      <c r="HT72" s="81"/>
      <c r="HU72" s="81"/>
      <c r="HV72" s="81"/>
      <c r="HW72" s="81"/>
      <c r="HX72" s="81"/>
      <c r="HY72" s="81"/>
      <c r="HZ72" s="81"/>
      <c r="IA72" s="81"/>
      <c r="IB72" s="81"/>
      <c r="IC72" s="81"/>
      <c r="ID72" s="81"/>
      <c r="IE72" s="81"/>
      <c r="IF72" s="81"/>
      <c r="IG72" s="81"/>
      <c r="IH72" s="81"/>
      <c r="II72" s="81"/>
      <c r="IJ72" s="81"/>
      <c r="IK72" s="81"/>
      <c r="IL72" s="81"/>
      <c r="IM72" s="81"/>
      <c r="IN72" s="81"/>
      <c r="IO72" s="81"/>
      <c r="IP72" s="81"/>
      <c r="IQ72" s="81"/>
      <c r="IR72" s="81"/>
      <c r="IS72" s="81"/>
      <c r="IT72" s="81"/>
      <c r="IU72" s="81"/>
    </row>
    <row r="73" spans="1:255" s="82" customFormat="1" ht="12" customHeight="1" x14ac:dyDescent="0.15">
      <c r="A73" s="29"/>
      <c r="B73" s="112" t="s">
        <v>85</v>
      </c>
      <c r="C73" s="113"/>
      <c r="D73" s="94"/>
      <c r="E73" s="32"/>
      <c r="F73" s="32"/>
      <c r="G73" s="77"/>
      <c r="H73" s="80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  <c r="GT73" s="81"/>
      <c r="GU73" s="81"/>
      <c r="GV73" s="81"/>
      <c r="GW73" s="81"/>
      <c r="GX73" s="81"/>
      <c r="GY73" s="81"/>
      <c r="GZ73" s="81"/>
      <c r="HA73" s="81"/>
      <c r="HB73" s="81"/>
      <c r="HC73" s="81"/>
      <c r="HD73" s="81"/>
      <c r="HE73" s="81"/>
      <c r="HF73" s="81"/>
      <c r="HG73" s="81"/>
      <c r="HH73" s="81"/>
      <c r="HI73" s="81"/>
      <c r="HJ73" s="81"/>
      <c r="HK73" s="81"/>
      <c r="HL73" s="81"/>
      <c r="HM73" s="81"/>
      <c r="HN73" s="81"/>
      <c r="HO73" s="81"/>
      <c r="HP73" s="81"/>
      <c r="HQ73" s="81"/>
      <c r="HR73" s="81"/>
      <c r="HS73" s="81"/>
      <c r="HT73" s="81"/>
      <c r="HU73" s="81"/>
      <c r="HV73" s="81"/>
      <c r="HW73" s="81"/>
      <c r="HX73" s="81"/>
      <c r="HY73" s="81"/>
      <c r="HZ73" s="81"/>
      <c r="IA73" s="81"/>
      <c r="IB73" s="81"/>
      <c r="IC73" s="81"/>
      <c r="ID73" s="81"/>
      <c r="IE73" s="81"/>
      <c r="IF73" s="81"/>
      <c r="IG73" s="81"/>
      <c r="IH73" s="81"/>
      <c r="II73" s="81"/>
      <c r="IJ73" s="81"/>
      <c r="IK73" s="81"/>
      <c r="IL73" s="81"/>
      <c r="IM73" s="81"/>
      <c r="IN73" s="81"/>
      <c r="IO73" s="81"/>
      <c r="IP73" s="81"/>
      <c r="IQ73" s="81"/>
      <c r="IR73" s="81"/>
      <c r="IS73" s="81"/>
      <c r="IT73" s="81"/>
      <c r="IU73" s="81"/>
    </row>
    <row r="74" spans="1:255" s="82" customFormat="1" ht="12" customHeight="1" x14ac:dyDescent="0.15">
      <c r="A74" s="29"/>
      <c r="B74" s="95" t="s">
        <v>68</v>
      </c>
      <c r="C74" s="96" t="s">
        <v>86</v>
      </c>
      <c r="D74" s="97" t="s">
        <v>87</v>
      </c>
      <c r="E74" s="32"/>
      <c r="F74" s="32"/>
      <c r="G74" s="77"/>
      <c r="H74" s="80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  <c r="GT74" s="81"/>
      <c r="GU74" s="81"/>
      <c r="GV74" s="81"/>
      <c r="GW74" s="81"/>
      <c r="GX74" s="81"/>
      <c r="GY74" s="81"/>
      <c r="GZ74" s="81"/>
      <c r="HA74" s="81"/>
      <c r="HB74" s="81"/>
      <c r="HC74" s="81"/>
      <c r="HD74" s="81"/>
      <c r="HE74" s="81"/>
      <c r="HF74" s="81"/>
      <c r="HG74" s="81"/>
      <c r="HH74" s="81"/>
      <c r="HI74" s="81"/>
      <c r="HJ74" s="81"/>
      <c r="HK74" s="81"/>
      <c r="HL74" s="81"/>
      <c r="HM74" s="81"/>
      <c r="HN74" s="81"/>
      <c r="HO74" s="81"/>
      <c r="HP74" s="81"/>
      <c r="HQ74" s="81"/>
      <c r="HR74" s="81"/>
      <c r="HS74" s="81"/>
      <c r="HT74" s="81"/>
      <c r="HU74" s="81"/>
      <c r="HV74" s="81"/>
      <c r="HW74" s="81"/>
      <c r="HX74" s="81"/>
      <c r="HY74" s="81"/>
      <c r="HZ74" s="81"/>
      <c r="IA74" s="81"/>
      <c r="IB74" s="81"/>
      <c r="IC74" s="81"/>
      <c r="ID74" s="81"/>
      <c r="IE74" s="81"/>
      <c r="IF74" s="81"/>
      <c r="IG74" s="81"/>
      <c r="IH74" s="81"/>
      <c r="II74" s="81"/>
      <c r="IJ74" s="81"/>
      <c r="IK74" s="81"/>
      <c r="IL74" s="81"/>
      <c r="IM74" s="81"/>
      <c r="IN74" s="81"/>
      <c r="IO74" s="81"/>
      <c r="IP74" s="81"/>
      <c r="IQ74" s="81"/>
      <c r="IR74" s="81"/>
      <c r="IS74" s="81"/>
      <c r="IT74" s="81"/>
      <c r="IU74" s="81"/>
    </row>
    <row r="75" spans="1:255" s="82" customFormat="1" ht="12" customHeight="1" x14ac:dyDescent="0.15">
      <c r="A75" s="29"/>
      <c r="B75" s="98" t="s">
        <v>88</v>
      </c>
      <c r="C75" s="99">
        <f>G24</f>
        <v>350000</v>
      </c>
      <c r="D75" s="100">
        <f>(C75/C81)</f>
        <v>0.18856361665016735</v>
      </c>
      <c r="E75" s="32"/>
      <c r="F75" s="32"/>
      <c r="G75" s="77"/>
      <c r="H75" s="80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  <c r="GT75" s="81"/>
      <c r="GU75" s="81"/>
      <c r="GV75" s="81"/>
      <c r="GW75" s="81"/>
      <c r="GX75" s="81"/>
      <c r="GY75" s="81"/>
      <c r="GZ75" s="81"/>
      <c r="HA75" s="81"/>
      <c r="HB75" s="81"/>
      <c r="HC75" s="81"/>
      <c r="HD75" s="81"/>
      <c r="HE75" s="81"/>
      <c r="HF75" s="81"/>
      <c r="HG75" s="81"/>
      <c r="HH75" s="81"/>
      <c r="HI75" s="81"/>
      <c r="HJ75" s="81"/>
      <c r="HK75" s="81"/>
      <c r="HL75" s="81"/>
      <c r="HM75" s="81"/>
      <c r="HN75" s="81"/>
      <c r="HO75" s="81"/>
      <c r="HP75" s="81"/>
      <c r="HQ75" s="81"/>
      <c r="HR75" s="81"/>
      <c r="HS75" s="81"/>
      <c r="HT75" s="81"/>
      <c r="HU75" s="81"/>
      <c r="HV75" s="81"/>
      <c r="HW75" s="81"/>
      <c r="HX75" s="81"/>
      <c r="HY75" s="81"/>
      <c r="HZ75" s="81"/>
      <c r="IA75" s="81"/>
      <c r="IB75" s="81"/>
      <c r="IC75" s="81"/>
      <c r="ID75" s="81"/>
      <c r="IE75" s="81"/>
      <c r="IF75" s="81"/>
      <c r="IG75" s="81"/>
      <c r="IH75" s="81"/>
      <c r="II75" s="81"/>
      <c r="IJ75" s="81"/>
      <c r="IK75" s="81"/>
      <c r="IL75" s="81"/>
      <c r="IM75" s="81"/>
      <c r="IN75" s="81"/>
      <c r="IO75" s="81"/>
      <c r="IP75" s="81"/>
      <c r="IQ75" s="81"/>
      <c r="IR75" s="81"/>
      <c r="IS75" s="81"/>
      <c r="IT75" s="81"/>
      <c r="IU75" s="81"/>
    </row>
    <row r="76" spans="1:255" s="82" customFormat="1" ht="12" customHeight="1" x14ac:dyDescent="0.15">
      <c r="A76" s="29"/>
      <c r="B76" s="98" t="s">
        <v>89</v>
      </c>
      <c r="C76" s="101">
        <v>0</v>
      </c>
      <c r="D76" s="100">
        <v>0</v>
      </c>
      <c r="E76" s="32"/>
      <c r="F76" s="32"/>
      <c r="G76" s="77"/>
      <c r="H76" s="80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  <c r="GT76" s="81"/>
      <c r="GU76" s="81"/>
      <c r="GV76" s="81"/>
      <c r="GW76" s="81"/>
      <c r="GX76" s="81"/>
      <c r="GY76" s="81"/>
      <c r="GZ76" s="81"/>
      <c r="HA76" s="81"/>
      <c r="HB76" s="81"/>
      <c r="HC76" s="81"/>
      <c r="HD76" s="81"/>
      <c r="HE76" s="81"/>
      <c r="HF76" s="81"/>
      <c r="HG76" s="81"/>
      <c r="HH76" s="81"/>
      <c r="HI76" s="81"/>
      <c r="HJ76" s="81"/>
      <c r="HK76" s="81"/>
      <c r="HL76" s="81"/>
      <c r="HM76" s="81"/>
      <c r="HN76" s="81"/>
      <c r="HO76" s="81"/>
      <c r="HP76" s="81"/>
      <c r="HQ76" s="81"/>
      <c r="HR76" s="81"/>
      <c r="HS76" s="81"/>
      <c r="HT76" s="81"/>
      <c r="HU76" s="81"/>
      <c r="HV76" s="81"/>
      <c r="HW76" s="81"/>
      <c r="HX76" s="81"/>
      <c r="HY76" s="81"/>
      <c r="HZ76" s="81"/>
      <c r="IA76" s="81"/>
      <c r="IB76" s="81"/>
      <c r="IC76" s="81"/>
      <c r="ID76" s="81"/>
      <c r="IE76" s="81"/>
      <c r="IF76" s="81"/>
      <c r="IG76" s="81"/>
      <c r="IH76" s="81"/>
      <c r="II76" s="81"/>
      <c r="IJ76" s="81"/>
      <c r="IK76" s="81"/>
      <c r="IL76" s="81"/>
      <c r="IM76" s="81"/>
      <c r="IN76" s="81"/>
      <c r="IO76" s="81"/>
      <c r="IP76" s="81"/>
      <c r="IQ76" s="81"/>
      <c r="IR76" s="81"/>
      <c r="IS76" s="81"/>
      <c r="IT76" s="81"/>
      <c r="IU76" s="81"/>
    </row>
    <row r="77" spans="1:255" s="82" customFormat="1" ht="12" customHeight="1" x14ac:dyDescent="0.15">
      <c r="A77" s="29"/>
      <c r="B77" s="98" t="s">
        <v>90</v>
      </c>
      <c r="C77" s="99">
        <f>G36</f>
        <v>100000</v>
      </c>
      <c r="D77" s="100">
        <f>(C77/C81)</f>
        <v>5.3875319042904955E-2</v>
      </c>
      <c r="E77" s="32"/>
      <c r="F77" s="32"/>
      <c r="G77" s="77"/>
      <c r="H77" s="80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1"/>
      <c r="IT77" s="81"/>
      <c r="IU77" s="81"/>
    </row>
    <row r="78" spans="1:255" s="82" customFormat="1" ht="12" customHeight="1" x14ac:dyDescent="0.15">
      <c r="A78" s="29"/>
      <c r="B78" s="98" t="s">
        <v>48</v>
      </c>
      <c r="C78" s="99">
        <f>G51</f>
        <v>642750</v>
      </c>
      <c r="D78" s="100">
        <f>(C78/C81)</f>
        <v>0.34628361314827161</v>
      </c>
      <c r="E78" s="32"/>
      <c r="F78" s="32"/>
      <c r="G78" s="77"/>
      <c r="H78" s="80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1"/>
      <c r="IT78" s="81"/>
      <c r="IU78" s="81"/>
    </row>
    <row r="79" spans="1:255" s="82" customFormat="1" ht="12" customHeight="1" x14ac:dyDescent="0.15">
      <c r="A79" s="29"/>
      <c r="B79" s="98" t="s">
        <v>91</v>
      </c>
      <c r="C79" s="102">
        <f>G56</f>
        <v>675000</v>
      </c>
      <c r="D79" s="100">
        <f>(C79/C81)</f>
        <v>0.36365840353960849</v>
      </c>
      <c r="E79" s="33"/>
      <c r="F79" s="33"/>
      <c r="G79" s="77"/>
      <c r="H79" s="80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  <c r="GT79" s="81"/>
      <c r="GU79" s="81"/>
      <c r="GV79" s="81"/>
      <c r="GW79" s="81"/>
      <c r="GX79" s="81"/>
      <c r="GY79" s="81"/>
      <c r="GZ79" s="81"/>
      <c r="HA79" s="81"/>
      <c r="HB79" s="81"/>
      <c r="HC79" s="81"/>
      <c r="HD79" s="81"/>
      <c r="HE79" s="81"/>
      <c r="HF79" s="81"/>
      <c r="HG79" s="81"/>
      <c r="HH79" s="81"/>
      <c r="HI79" s="81"/>
      <c r="HJ79" s="81"/>
      <c r="HK79" s="81"/>
      <c r="HL79" s="81"/>
      <c r="HM79" s="81"/>
      <c r="HN79" s="81"/>
      <c r="HO79" s="81"/>
      <c r="HP79" s="81"/>
      <c r="HQ79" s="81"/>
      <c r="HR79" s="81"/>
      <c r="HS79" s="81"/>
      <c r="HT79" s="81"/>
      <c r="HU79" s="81"/>
      <c r="HV79" s="81"/>
      <c r="HW79" s="81"/>
      <c r="HX79" s="81"/>
      <c r="HY79" s="81"/>
      <c r="HZ79" s="81"/>
      <c r="IA79" s="81"/>
      <c r="IB79" s="81"/>
      <c r="IC79" s="81"/>
      <c r="ID79" s="81"/>
      <c r="IE79" s="81"/>
      <c r="IF79" s="81"/>
      <c r="IG79" s="81"/>
      <c r="IH79" s="81"/>
      <c r="II79" s="81"/>
      <c r="IJ79" s="81"/>
      <c r="IK79" s="81"/>
      <c r="IL79" s="81"/>
      <c r="IM79" s="81"/>
      <c r="IN79" s="81"/>
      <c r="IO79" s="81"/>
      <c r="IP79" s="81"/>
      <c r="IQ79" s="81"/>
      <c r="IR79" s="81"/>
      <c r="IS79" s="81"/>
      <c r="IT79" s="81"/>
      <c r="IU79" s="81"/>
    </row>
    <row r="80" spans="1:255" s="82" customFormat="1" ht="12" customHeight="1" x14ac:dyDescent="0.15">
      <c r="A80" s="29"/>
      <c r="B80" s="98" t="s">
        <v>92</v>
      </c>
      <c r="C80" s="102">
        <f>G59</f>
        <v>88387.5</v>
      </c>
      <c r="D80" s="100">
        <f>(C80/C81)</f>
        <v>4.7619047619047616E-2</v>
      </c>
      <c r="E80" s="33"/>
      <c r="F80" s="33"/>
      <c r="G80" s="77"/>
      <c r="H80" s="80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  <c r="IQ80" s="81"/>
      <c r="IR80" s="81"/>
      <c r="IS80" s="81"/>
      <c r="IT80" s="81"/>
      <c r="IU80" s="81"/>
    </row>
    <row r="81" spans="1:255" s="82" customFormat="1" ht="12" customHeight="1" x14ac:dyDescent="0.15">
      <c r="A81" s="29"/>
      <c r="B81" s="95" t="s">
        <v>93</v>
      </c>
      <c r="C81" s="103">
        <f>SUM(C75:C80)</f>
        <v>1856137.5</v>
      </c>
      <c r="D81" s="104">
        <f>SUM(D75:D80)</f>
        <v>1</v>
      </c>
      <c r="E81" s="33"/>
      <c r="F81" s="33"/>
      <c r="G81" s="77"/>
      <c r="H81" s="80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  <c r="IQ81" s="81"/>
      <c r="IR81" s="81"/>
      <c r="IS81" s="81"/>
      <c r="IT81" s="81"/>
      <c r="IU81" s="81"/>
    </row>
    <row r="82" spans="1:255" s="82" customFormat="1" ht="12" customHeight="1" x14ac:dyDescent="0.15">
      <c r="A82" s="29"/>
      <c r="B82" s="31"/>
      <c r="C82" s="26"/>
      <c r="D82" s="27"/>
      <c r="E82" s="27"/>
      <c r="F82" s="27"/>
      <c r="G82" s="77"/>
      <c r="H82" s="80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  <c r="GT82" s="81"/>
      <c r="GU82" s="81"/>
      <c r="GV82" s="81"/>
      <c r="GW82" s="81"/>
      <c r="GX82" s="81"/>
      <c r="GY82" s="81"/>
      <c r="GZ82" s="81"/>
      <c r="HA82" s="81"/>
      <c r="HB82" s="81"/>
      <c r="HC82" s="81"/>
      <c r="HD82" s="81"/>
      <c r="HE82" s="81"/>
      <c r="HF82" s="81"/>
      <c r="HG82" s="81"/>
      <c r="HH82" s="81"/>
      <c r="HI82" s="81"/>
      <c r="HJ82" s="81"/>
      <c r="HK82" s="81"/>
      <c r="HL82" s="81"/>
      <c r="HM82" s="81"/>
      <c r="HN82" s="81"/>
      <c r="HO82" s="81"/>
      <c r="HP82" s="81"/>
      <c r="HQ82" s="81"/>
      <c r="HR82" s="81"/>
      <c r="HS82" s="81"/>
      <c r="HT82" s="81"/>
      <c r="HU82" s="81"/>
      <c r="HV82" s="81"/>
      <c r="HW82" s="81"/>
      <c r="HX82" s="81"/>
      <c r="HY82" s="81"/>
      <c r="HZ82" s="81"/>
      <c r="IA82" s="81"/>
      <c r="IB82" s="81"/>
      <c r="IC82" s="81"/>
      <c r="ID82" s="81"/>
      <c r="IE82" s="81"/>
      <c r="IF82" s="81"/>
      <c r="IG82" s="81"/>
      <c r="IH82" s="81"/>
      <c r="II82" s="81"/>
      <c r="IJ82" s="81"/>
      <c r="IK82" s="81"/>
      <c r="IL82" s="81"/>
      <c r="IM82" s="81"/>
      <c r="IN82" s="81"/>
      <c r="IO82" s="81"/>
      <c r="IP82" s="81"/>
      <c r="IQ82" s="81"/>
      <c r="IR82" s="81"/>
      <c r="IS82" s="81"/>
      <c r="IT82" s="81"/>
      <c r="IU82" s="81"/>
    </row>
    <row r="83" spans="1:255" s="82" customFormat="1" ht="12" customHeight="1" x14ac:dyDescent="0.15">
      <c r="A83" s="29"/>
      <c r="B83" s="78"/>
      <c r="C83" s="26"/>
      <c r="D83" s="27"/>
      <c r="E83" s="27"/>
      <c r="F83" s="27"/>
      <c r="G83" s="77"/>
      <c r="H83" s="80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  <c r="GT83" s="81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81"/>
      <c r="HS83" s="81"/>
      <c r="HT83" s="81"/>
      <c r="HU83" s="81"/>
      <c r="HV83" s="81"/>
      <c r="HW83" s="81"/>
      <c r="HX83" s="81"/>
      <c r="HY83" s="81"/>
      <c r="HZ83" s="81"/>
      <c r="IA83" s="81"/>
      <c r="IB83" s="81"/>
      <c r="IC83" s="81"/>
      <c r="ID83" s="81"/>
      <c r="IE83" s="81"/>
      <c r="IF83" s="81"/>
      <c r="IG83" s="81"/>
      <c r="IH83" s="81"/>
      <c r="II83" s="81"/>
      <c r="IJ83" s="81"/>
      <c r="IK83" s="81"/>
      <c r="IL83" s="81"/>
      <c r="IM83" s="81"/>
      <c r="IN83" s="81"/>
      <c r="IO83" s="81"/>
      <c r="IP83" s="81"/>
      <c r="IQ83" s="81"/>
      <c r="IR83" s="81"/>
      <c r="IS83" s="81"/>
      <c r="IT83" s="81"/>
      <c r="IU83" s="81"/>
    </row>
    <row r="84" spans="1:255" s="82" customFormat="1" ht="12" customHeight="1" x14ac:dyDescent="0.15">
      <c r="A84" s="29"/>
      <c r="B84" s="34"/>
      <c r="C84" s="35" t="s">
        <v>94</v>
      </c>
      <c r="D84" s="34"/>
      <c r="E84" s="34"/>
      <c r="F84" s="33"/>
      <c r="G84" s="77"/>
      <c r="H84" s="80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  <c r="GT84" s="81"/>
      <c r="GU84" s="81"/>
      <c r="GV84" s="81"/>
      <c r="GW84" s="81"/>
      <c r="GX84" s="81"/>
      <c r="GY84" s="81"/>
      <c r="GZ84" s="81"/>
      <c r="HA84" s="81"/>
      <c r="HB84" s="81"/>
      <c r="HC84" s="81"/>
      <c r="HD84" s="81"/>
      <c r="HE84" s="81"/>
      <c r="HF84" s="81"/>
      <c r="HG84" s="81"/>
      <c r="HH84" s="81"/>
      <c r="HI84" s="81"/>
      <c r="HJ84" s="81"/>
      <c r="HK84" s="81"/>
      <c r="HL84" s="81"/>
      <c r="HM84" s="81"/>
      <c r="HN84" s="81"/>
      <c r="HO84" s="81"/>
      <c r="HP84" s="81"/>
      <c r="HQ84" s="81"/>
      <c r="HR84" s="81"/>
      <c r="HS84" s="81"/>
      <c r="HT84" s="81"/>
      <c r="HU84" s="81"/>
      <c r="HV84" s="81"/>
      <c r="HW84" s="81"/>
      <c r="HX84" s="81"/>
      <c r="HY84" s="81"/>
      <c r="HZ84" s="81"/>
      <c r="IA84" s="81"/>
      <c r="IB84" s="81"/>
      <c r="IC84" s="81"/>
      <c r="ID84" s="81"/>
      <c r="IE84" s="81"/>
      <c r="IF84" s="81"/>
      <c r="IG84" s="81"/>
      <c r="IH84" s="81"/>
      <c r="II84" s="81"/>
      <c r="IJ84" s="81"/>
      <c r="IK84" s="81"/>
      <c r="IL84" s="81"/>
      <c r="IM84" s="81"/>
      <c r="IN84" s="81"/>
      <c r="IO84" s="81"/>
      <c r="IP84" s="81"/>
      <c r="IQ84" s="81"/>
      <c r="IR84" s="81"/>
      <c r="IS84" s="81"/>
      <c r="IT84" s="81"/>
      <c r="IU84" s="81"/>
    </row>
    <row r="85" spans="1:255" s="82" customFormat="1" ht="12" customHeight="1" x14ac:dyDescent="0.15">
      <c r="A85" s="29"/>
      <c r="B85" s="95" t="s">
        <v>95</v>
      </c>
      <c r="C85" s="105">
        <v>450</v>
      </c>
      <c r="D85" s="106">
        <v>500</v>
      </c>
      <c r="E85" s="106">
        <v>550</v>
      </c>
      <c r="F85" s="36"/>
      <c r="G85" s="79"/>
      <c r="H85" s="80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  <c r="GT85" s="81"/>
      <c r="GU85" s="81"/>
      <c r="GV85" s="81"/>
      <c r="GW85" s="81"/>
      <c r="GX85" s="81"/>
      <c r="GY85" s="81"/>
      <c r="GZ85" s="81"/>
      <c r="HA85" s="81"/>
      <c r="HB85" s="81"/>
      <c r="HC85" s="81"/>
      <c r="HD85" s="81"/>
      <c r="HE85" s="81"/>
      <c r="HF85" s="81"/>
      <c r="HG85" s="81"/>
      <c r="HH85" s="81"/>
      <c r="HI85" s="81"/>
      <c r="HJ85" s="81"/>
      <c r="HK85" s="81"/>
      <c r="HL85" s="81"/>
      <c r="HM85" s="81"/>
      <c r="HN85" s="81"/>
      <c r="HO85" s="81"/>
      <c r="HP85" s="81"/>
      <c r="HQ85" s="81"/>
      <c r="HR85" s="81"/>
      <c r="HS85" s="81"/>
      <c r="HT85" s="81"/>
      <c r="HU85" s="81"/>
      <c r="HV85" s="81"/>
      <c r="HW85" s="81"/>
      <c r="HX85" s="81"/>
      <c r="HY85" s="81"/>
      <c r="HZ85" s="81"/>
      <c r="IA85" s="81"/>
      <c r="IB85" s="81"/>
      <c r="IC85" s="81"/>
      <c r="ID85" s="81"/>
      <c r="IE85" s="81"/>
      <c r="IF85" s="81"/>
      <c r="IG85" s="81"/>
      <c r="IH85" s="81"/>
      <c r="II85" s="81"/>
      <c r="IJ85" s="81"/>
      <c r="IK85" s="81"/>
      <c r="IL85" s="81"/>
      <c r="IM85" s="81"/>
      <c r="IN85" s="81"/>
      <c r="IO85" s="81"/>
      <c r="IP85" s="81"/>
      <c r="IQ85" s="81"/>
      <c r="IR85" s="81"/>
      <c r="IS85" s="81"/>
      <c r="IT85" s="81"/>
      <c r="IU85" s="81"/>
    </row>
    <row r="86" spans="1:255" s="82" customFormat="1" ht="12" customHeight="1" x14ac:dyDescent="0.15">
      <c r="A86" s="29"/>
      <c r="B86" s="95" t="s">
        <v>96</v>
      </c>
      <c r="C86" s="103">
        <f>(G60/C85)</f>
        <v>4124.75</v>
      </c>
      <c r="D86" s="107">
        <f>(G60/D85)</f>
        <v>3712.2750000000001</v>
      </c>
      <c r="E86" s="107">
        <f>(G60/E85)</f>
        <v>3374.7954545454545</v>
      </c>
      <c r="F86" s="36"/>
      <c r="G86" s="79"/>
      <c r="H86" s="80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  <c r="GT86" s="81"/>
      <c r="GU86" s="81"/>
      <c r="GV86" s="81"/>
      <c r="GW86" s="81"/>
      <c r="GX86" s="81"/>
      <c r="GY86" s="81"/>
      <c r="GZ86" s="81"/>
      <c r="HA86" s="81"/>
      <c r="HB86" s="81"/>
      <c r="HC86" s="81"/>
      <c r="HD86" s="81"/>
      <c r="HE86" s="81"/>
      <c r="HF86" s="81"/>
      <c r="HG86" s="81"/>
      <c r="HH86" s="81"/>
      <c r="HI86" s="81"/>
      <c r="HJ86" s="81"/>
      <c r="HK86" s="81"/>
      <c r="HL86" s="81"/>
      <c r="HM86" s="81"/>
      <c r="HN86" s="81"/>
      <c r="HO86" s="81"/>
      <c r="HP86" s="81"/>
      <c r="HQ86" s="81"/>
      <c r="HR86" s="81"/>
      <c r="HS86" s="81"/>
      <c r="HT86" s="81"/>
      <c r="HU86" s="81"/>
      <c r="HV86" s="81"/>
      <c r="HW86" s="81"/>
      <c r="HX86" s="81"/>
      <c r="HY86" s="81"/>
      <c r="HZ86" s="81"/>
      <c r="IA86" s="81"/>
      <c r="IB86" s="81"/>
      <c r="IC86" s="81"/>
      <c r="ID86" s="81"/>
      <c r="IE86" s="81"/>
      <c r="IF86" s="81"/>
      <c r="IG86" s="81"/>
      <c r="IH86" s="81"/>
      <c r="II86" s="81"/>
      <c r="IJ86" s="81"/>
      <c r="IK86" s="81"/>
      <c r="IL86" s="81"/>
      <c r="IM86" s="81"/>
      <c r="IN86" s="81"/>
      <c r="IO86" s="81"/>
      <c r="IP86" s="81"/>
      <c r="IQ86" s="81"/>
      <c r="IR86" s="81"/>
      <c r="IS86" s="81"/>
      <c r="IT86" s="81"/>
      <c r="IU86" s="81"/>
    </row>
    <row r="87" spans="1:255" s="82" customFormat="1" ht="12" customHeight="1" x14ac:dyDescent="0.15">
      <c r="A87" s="29"/>
      <c r="B87" s="30" t="s">
        <v>97</v>
      </c>
      <c r="C87" s="28"/>
      <c r="D87" s="29"/>
      <c r="E87" s="29"/>
      <c r="F87" s="29"/>
      <c r="G87" s="29"/>
      <c r="H87" s="80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  <c r="GT87" s="81"/>
      <c r="GU87" s="81"/>
      <c r="GV87" s="81"/>
      <c r="GW87" s="81"/>
      <c r="GX87" s="81"/>
      <c r="GY87" s="81"/>
      <c r="GZ87" s="81"/>
      <c r="HA87" s="81"/>
      <c r="HB87" s="81"/>
      <c r="HC87" s="81"/>
      <c r="HD87" s="81"/>
      <c r="HE87" s="81"/>
      <c r="HF87" s="81"/>
      <c r="HG87" s="81"/>
      <c r="HH87" s="81"/>
      <c r="HI87" s="81"/>
      <c r="HJ87" s="81"/>
      <c r="HK87" s="81"/>
      <c r="HL87" s="81"/>
      <c r="HM87" s="81"/>
      <c r="HN87" s="81"/>
      <c r="HO87" s="81"/>
      <c r="HP87" s="81"/>
      <c r="HQ87" s="81"/>
      <c r="HR87" s="81"/>
      <c r="HS87" s="81"/>
      <c r="HT87" s="81"/>
      <c r="HU87" s="81"/>
      <c r="HV87" s="81"/>
      <c r="HW87" s="81"/>
      <c r="HX87" s="81"/>
      <c r="HY87" s="81"/>
      <c r="HZ87" s="81"/>
      <c r="IA87" s="81"/>
      <c r="IB87" s="81"/>
      <c r="IC87" s="81"/>
      <c r="ID87" s="81"/>
      <c r="IE87" s="81"/>
      <c r="IF87" s="81"/>
      <c r="IG87" s="81"/>
      <c r="IH87" s="81"/>
      <c r="II87" s="81"/>
      <c r="IJ87" s="81"/>
      <c r="IK87" s="81"/>
      <c r="IL87" s="81"/>
      <c r="IM87" s="81"/>
      <c r="IN87" s="81"/>
      <c r="IO87" s="81"/>
      <c r="IP87" s="81"/>
      <c r="IQ87" s="81"/>
      <c r="IR87" s="81"/>
      <c r="IS87" s="81"/>
      <c r="IT87" s="81"/>
      <c r="IU87" s="81"/>
    </row>
    <row r="88" spans="1:255" s="82" customFormat="1" ht="12" customHeight="1" x14ac:dyDescent="0.15">
      <c r="A88" s="80"/>
      <c r="B88" s="80"/>
      <c r="C88" s="83"/>
      <c r="D88" s="80"/>
      <c r="E88" s="80"/>
      <c r="F88" s="80"/>
      <c r="G88" s="80"/>
      <c r="H88" s="80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  <c r="IQ88" s="81"/>
      <c r="IR88" s="81"/>
      <c r="IS88" s="81"/>
      <c r="IT88" s="81"/>
      <c r="IU88" s="81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2.3622047244094491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2023-02-10T18:18:37Z</cp:lastPrinted>
  <dcterms:created xsi:type="dcterms:W3CDTF">2020-11-27T12:49:26Z</dcterms:created>
  <dcterms:modified xsi:type="dcterms:W3CDTF">2023-03-20T12:45:42Z</dcterms:modified>
  <cp:category/>
  <cp:contentStatus/>
</cp:coreProperties>
</file>