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<sst xmlns="http://schemas.openxmlformats.org/spreadsheetml/2006/main" count="139" uniqueCount="105">
  <si>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</si>
  <si>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ALFALFA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</si>
  <si>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</si>
  <si>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</si>
  <si>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</si>
  <si>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</si>
  <si>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</si>
  <si>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</si>
  <si>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</si>
  <si>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</si>
  <si>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</si>
  <si>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</si>
  <si>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</si>
  <si>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</si>
  <si>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</si>
  <si>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FORRAJE ANIMAL</t>
  </si>
  <si>
    <t>COMUNA/LOCALIDAD</t>
  </si>
  <si>
    <t>FECHA DE COSECHA</t>
  </si>
  <si>
    <t>OCT-MARZO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</si>
  <si>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</si>
  <si>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</si>
  <si>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</si>
  <si>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</si>
  <si>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</si>
  <si>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</si>
  <si>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</si>
  <si>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</si>
  <si>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</si>
  <si>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</si>
  <si>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</si>
  <si>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</si>
  <si>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</si>
  <si>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SEPT-ENERO</t>
  </si>
  <si>
    <t>APLICACIONES FITOSANITARIAS</t>
  </si>
  <si>
    <t>CONTROL MANUAL DE MALEZAS (DESMANCHES)</t>
  </si>
  <si>
    <t>OCTUBRE.</t>
  </si>
  <si>
    <t>Subtotal Jornadas Hombre</t>
  </si>
  <si>
    <t>JORNADAS ANIMAL</t>
  </si>
  <si>
    <t>N/A</t>
  </si>
  <si>
    <t>Subtotal Jornadas Animal</t>
  </si>
  <si>
    <t>MAQUINARIA</t>
  </si>
  <si>
    <t>APLICACIÓN DE PESTICIDAS</t>
  </si>
  <si>
    <t>MAYO-MARZO</t>
  </si>
  <si>
    <t>ACEQUIADURA</t>
  </si>
  <si>
    <t>AGOSTO-MARZO</t>
  </si>
  <si>
    <t>ABONADOR CON TROMPO</t>
  </si>
  <si>
    <t>Subtotal Costo Maquinaria</t>
  </si>
  <si>
    <t>INSUMOS</t>
  </si>
  <si>
    <t>Insumos</t>
  </si>
  <si>
    <t>Unidad (Kg/l/u)</t>
  </si>
  <si>
    <t>Cantidad (Kg/l/u)</t>
  </si>
  <si>
    <t>FERTILIZANTES</t>
  </si>
  <si>
    <t>MURIATO DE POTASIO</t>
  </si>
  <si>
    <t>KG</t>
  </si>
  <si>
    <t>AGOSTO</t>
  </si>
  <si>
    <t>SUPERFOSFATO TRIPLE</t>
  </si>
  <si>
    <t>MARZO-JUNIO</t>
  </si>
  <si>
    <t>FUNGICIDA</t>
  </si>
  <si>
    <t>ACARICIDA</t>
  </si>
  <si>
    <t>LT.</t>
  </si>
  <si>
    <t>OCTUBRE-MARZO</t>
  </si>
  <si>
    <t>FERTILIZANTES FOLIARES</t>
  </si>
  <si>
    <t>JUNIO-MARZO</t>
  </si>
  <si>
    <t>INSECTICIDAS</t>
  </si>
  <si>
    <t>KARATE CON TECNOLOGIA ZEON</t>
  </si>
  <si>
    <t>JUNIO-FEBRERO</t>
  </si>
  <si>
    <t>Subtotal Insumos</t>
  </si>
  <si>
    <t>OTROS</t>
  </si>
  <si>
    <t>Item</t>
  </si>
  <si>
    <t>ENFARDADURA</t>
  </si>
  <si>
    <t xml:space="preserve">UN 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</si>
  <si>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</si>
  <si>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</si>
  <si>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</si>
  <si>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</si>
  <si>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</si>
  <si>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</si>
  <si>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</si>
  <si>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</si>
  <si>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</si>
  <si>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</si>
  <si>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</si>
  <si>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</si>
  <si>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</si>
  <si>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</si>
  <si>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</si>
  <si>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</si>
  <si>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</si>
  <si>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</si>
  <si>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</si>
  <si>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</si>
  <si>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</si>
  <si>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</si>
  <si>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</si>
  <si>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</si>
  <si>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</si>
  <si>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</si>
  <si>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</si>
  <si>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</si>
  <si>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</si>
  <si>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MANCOZEB 80% O  SIMILAR</t>
  </si>
  <si>
    <t>CYHEXATIN 60 SC  O SIMILAR</t>
  </si>
  <si>
    <t>FOSFIMAX 40 20 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</si>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</sst>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1</v>
      </c>
      <c r="D9" s="15"/>
      <c r="E9" s="116" t="s">
        <v>2</v>
      </c>
      <c r="F9" s="117"/>
      <c r="G9" s="44">
        <v>500</v>
      </c>
    </row>
    <row r="10" spans="1:7" ht="29.25" customHeight="1" x14ac:dyDescent="0.25">
      <c r="A10" s="13"/>
      <c r="B10" s="3" t="s">
        <v>3</v>
      </c>
      <c r="C10" s="4" t="s">
        <v>4</v>
      </c>
      <c r="D10" s="15"/>
      <c r="E10" s="114" t="s">
        <v>5</v>
      </c>
      <c r="F10" s="115"/>
      <c r="G10" s="5" t="s">
        <v>6</v>
      </c>
    </row>
    <row r="11" spans="1:7" ht="18" customHeight="1" x14ac:dyDescent="0.25">
      <c r="A11" s="13"/>
      <c r="B11" s="3" t="s">
        <v>7</v>
      </c>
      <c r="C11" s="5" t="s">
        <v>8</v>
      </c>
      <c r="D11" s="15"/>
      <c r="E11" s="114" t="s">
        <v>9</v>
      </c>
      <c r="F11" s="115"/>
      <c r="G11" s="45">
        <v>7000</v>
      </c>
    </row>
    <row r="12" spans="1:7" ht="11.25" customHeight="1" x14ac:dyDescent="0.25">
      <c r="A12" s="13"/>
      <c r="B12" s="3" t="s">
        <v>10</v>
      </c>
      <c r="C12" s="6" t="s">
        <v>11</v>
      </c>
      <c r="D12" s="15"/>
      <c r="E12" s="46" t="s">
        <v>12</v>
      </c>
      <c r="F12" s="47"/>
      <c r="G12" s="8">
        <f>(G9*G11)</f>
        <v>3500000</v>
      </c>
    </row>
    <row r="13" spans="1:7" ht="11.25" customHeight="1" x14ac:dyDescent="0.25">
      <c r="A13" s="13"/>
      <c r="B13" s="3" t="s">
        <v>13</v>
      </c>
      <c r="C13" s="6" t="s">
        <v>103</v>
      </c>
      <c r="D13" s="15"/>
      <c r="E13" s="114" t="s">
        <v>14</v>
      </c>
      <c r="F13" s="115"/>
      <c r="G13" s="5" t="s">
        <v>15</v>
      </c>
    </row>
    <row r="14" spans="1:7" ht="41.25" customHeight="1" x14ac:dyDescent="0.25">
      <c r="A14" s="13"/>
      <c r="B14" s="3" t="s">
        <v>16</v>
      </c>
      <c r="C14" s="6" t="s">
        <v>104</v>
      </c>
      <c r="D14" s="15"/>
      <c r="E14" s="114" t="s">
        <v>17</v>
      </c>
      <c r="F14" s="115"/>
      <c r="G14" s="5" t="s">
        <v>18</v>
      </c>
    </row>
    <row r="15" spans="1:7" ht="25.5" x14ac:dyDescent="0.25">
      <c r="A15" s="13"/>
      <c r="B15" s="3" t="s">
        <v>19</v>
      </c>
      <c r="C15" s="5" t="s">
        <v>98</v>
      </c>
      <c r="D15" s="15"/>
      <c r="E15" s="118" t="s">
        <v>20</v>
      </c>
      <c r="F15" s="119"/>
      <c r="G15" s="6" t="s">
        <v>21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0" t="s">
        <v>22</v>
      </c>
      <c r="C17" s="121"/>
      <c r="D17" s="121"/>
      <c r="E17" s="121"/>
      <c r="F17" s="121"/>
      <c r="G17" s="121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8" t="s">
        <v>23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49" t="s">
        <v>24</v>
      </c>
      <c r="C20" s="51" t="s">
        <v>25</v>
      </c>
      <c r="D20" s="49" t="s">
        <v>26</v>
      </c>
      <c r="E20" s="52" t="s">
        <v>27</v>
      </c>
      <c r="F20" s="49" t="s">
        <v>28</v>
      </c>
      <c r="G20" s="49" t="s">
        <v>29</v>
      </c>
    </row>
    <row r="21" spans="1:7" ht="14.25" customHeight="1" x14ac:dyDescent="0.25">
      <c r="A21" s="13"/>
      <c r="B21" s="10" t="s">
        <v>30</v>
      </c>
      <c r="C21" s="11" t="s">
        <v>31</v>
      </c>
      <c r="D21" s="12">
        <v>6</v>
      </c>
      <c r="E21" s="11" t="s">
        <v>32</v>
      </c>
      <c r="F21" s="8">
        <v>35000</v>
      </c>
      <c r="G21" s="8">
        <f>D21*F21</f>
        <v>210000</v>
      </c>
    </row>
    <row r="22" spans="1:7" ht="12" customHeight="1" x14ac:dyDescent="0.25">
      <c r="A22" s="13"/>
      <c r="B22" s="7" t="s">
        <v>33</v>
      </c>
      <c r="C22" s="9" t="s">
        <v>31</v>
      </c>
      <c r="D22" s="9">
        <v>2</v>
      </c>
      <c r="E22" s="11" t="s">
        <v>32</v>
      </c>
      <c r="F22" s="8">
        <v>35000</v>
      </c>
      <c r="G22" s="8">
        <f t="shared" ref="G22:G23" si="0">D22*F22</f>
        <v>70000</v>
      </c>
    </row>
    <row r="23" spans="1:7" ht="12.75" customHeight="1" x14ac:dyDescent="0.25">
      <c r="A23" s="13"/>
      <c r="B23" s="10" t="s">
        <v>34</v>
      </c>
      <c r="C23" s="9" t="s">
        <v>31</v>
      </c>
      <c r="D23" s="12">
        <v>2</v>
      </c>
      <c r="E23" s="11" t="s">
        <v>35</v>
      </c>
      <c r="F23" s="8">
        <v>35000</v>
      </c>
      <c r="G23" s="8">
        <f t="shared" si="0"/>
        <v>70000</v>
      </c>
    </row>
    <row r="24" spans="1:7" ht="12.75" customHeight="1" x14ac:dyDescent="0.25">
      <c r="A24" s="13"/>
      <c r="B24" s="50" t="s">
        <v>36</v>
      </c>
      <c r="C24" s="53"/>
      <c r="D24" s="54"/>
      <c r="E24" s="54"/>
      <c r="F24" s="55"/>
      <c r="G24" s="56">
        <f>SUM(G21:G23)</f>
        <v>350000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8" t="s">
        <v>37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7" t="s">
        <v>24</v>
      </c>
      <c r="C27" s="51" t="s">
        <v>25</v>
      </c>
      <c r="D27" s="49" t="s">
        <v>26</v>
      </c>
      <c r="E27" s="57" t="s">
        <v>27</v>
      </c>
      <c r="F27" s="49" t="s">
        <v>28</v>
      </c>
      <c r="G27" s="57" t="s">
        <v>29</v>
      </c>
    </row>
    <row r="28" spans="1:7" ht="12" customHeight="1" x14ac:dyDescent="0.25">
      <c r="A28" s="13"/>
      <c r="B28" s="58" t="s">
        <v>38</v>
      </c>
      <c r="C28" s="59"/>
      <c r="D28" s="60"/>
      <c r="E28" s="60"/>
      <c r="F28" s="58"/>
      <c r="G28" s="58"/>
    </row>
    <row r="29" spans="1:7" ht="12" customHeight="1" x14ac:dyDescent="0.25">
      <c r="A29" s="13"/>
      <c r="B29" s="50" t="s">
        <v>39</v>
      </c>
      <c r="C29" s="61"/>
      <c r="D29" s="62"/>
      <c r="E29" s="62"/>
      <c r="F29" s="63"/>
      <c r="G29" s="63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8" t="s">
        <v>40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7" t="s">
        <v>24</v>
      </c>
      <c r="C32" s="57" t="s">
        <v>25</v>
      </c>
      <c r="D32" s="57" t="s">
        <v>26</v>
      </c>
      <c r="E32" s="57" t="s">
        <v>27</v>
      </c>
      <c r="F32" s="49" t="s">
        <v>28</v>
      </c>
      <c r="G32" s="57" t="s">
        <v>29</v>
      </c>
    </row>
    <row r="33" spans="1:11" ht="12.75" customHeight="1" x14ac:dyDescent="0.25">
      <c r="A33" s="13"/>
      <c r="B33" s="10" t="s">
        <v>41</v>
      </c>
      <c r="C33" s="11" t="s">
        <v>99</v>
      </c>
      <c r="D33" s="12">
        <v>1</v>
      </c>
      <c r="E33" s="11" t="s">
        <v>42</v>
      </c>
      <c r="F33" s="8">
        <v>25000</v>
      </c>
      <c r="G33" s="8">
        <f t="shared" ref="G33:G35" si="1">(D33*F33)</f>
        <v>25000</v>
      </c>
    </row>
    <row r="34" spans="1:11" ht="12.75" customHeight="1" x14ac:dyDescent="0.25">
      <c r="A34" s="13"/>
      <c r="B34" s="10" t="s">
        <v>43</v>
      </c>
      <c r="C34" s="11" t="s">
        <v>99</v>
      </c>
      <c r="D34" s="12">
        <v>1</v>
      </c>
      <c r="E34" s="11" t="s">
        <v>44</v>
      </c>
      <c r="F34" s="8">
        <v>25000</v>
      </c>
      <c r="G34" s="8">
        <f t="shared" si="1"/>
        <v>25000</v>
      </c>
    </row>
    <row r="35" spans="1:11" ht="12.75" customHeight="1" x14ac:dyDescent="0.25">
      <c r="A35" s="13"/>
      <c r="B35" s="10" t="s">
        <v>45</v>
      </c>
      <c r="C35" s="11" t="s">
        <v>99</v>
      </c>
      <c r="D35" s="12">
        <v>1</v>
      </c>
      <c r="E35" s="11" t="s">
        <v>44</v>
      </c>
      <c r="F35" s="8">
        <v>50000</v>
      </c>
      <c r="G35" s="8">
        <f t="shared" si="1"/>
        <v>50000</v>
      </c>
    </row>
    <row r="36" spans="1:11" ht="12.75" customHeight="1" x14ac:dyDescent="0.25">
      <c r="A36" s="13"/>
      <c r="B36" s="50" t="s">
        <v>46</v>
      </c>
      <c r="C36" s="53"/>
      <c r="D36" s="54"/>
      <c r="E36" s="54"/>
      <c r="F36" s="55"/>
      <c r="G36" s="56">
        <f>SUM(G33:G35)</f>
        <v>100000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8" t="s">
        <v>47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9" t="s">
        <v>48</v>
      </c>
      <c r="C39" s="51" t="s">
        <v>49</v>
      </c>
      <c r="D39" s="49" t="s">
        <v>50</v>
      </c>
      <c r="E39" s="49" t="s">
        <v>27</v>
      </c>
      <c r="F39" s="49" t="s">
        <v>28</v>
      </c>
      <c r="G39" s="49" t="s">
        <v>29</v>
      </c>
      <c r="K39" s="2"/>
    </row>
    <row r="40" spans="1:11" ht="12.75" customHeight="1" x14ac:dyDescent="0.25">
      <c r="A40" s="13"/>
      <c r="B40" s="64" t="s">
        <v>51</v>
      </c>
      <c r="C40" s="65"/>
      <c r="D40" s="65"/>
      <c r="E40" s="65"/>
      <c r="F40" s="44"/>
      <c r="G40" s="44">
        <f t="shared" ref="G40:G50" si="2">(D40*F40)</f>
        <v>0</v>
      </c>
    </row>
    <row r="41" spans="1:11" ht="12.75" customHeight="1" x14ac:dyDescent="0.25">
      <c r="A41" s="13"/>
      <c r="B41" s="46" t="s">
        <v>52</v>
      </c>
      <c r="C41" s="66" t="s">
        <v>53</v>
      </c>
      <c r="D41" s="67">
        <v>200</v>
      </c>
      <c r="E41" s="66" t="s">
        <v>54</v>
      </c>
      <c r="F41" s="44">
        <v>1640</v>
      </c>
      <c r="G41" s="44">
        <f t="shared" si="2"/>
        <v>328000</v>
      </c>
    </row>
    <row r="42" spans="1:11" ht="12.75" customHeight="1" x14ac:dyDescent="0.25">
      <c r="A42" s="13"/>
      <c r="B42" s="46" t="s">
        <v>55</v>
      </c>
      <c r="C42" s="66" t="s">
        <v>53</v>
      </c>
      <c r="D42" s="67">
        <v>150</v>
      </c>
      <c r="E42" s="66" t="s">
        <v>56</v>
      </c>
      <c r="F42" s="44">
        <v>1400</v>
      </c>
      <c r="G42" s="44">
        <f t="shared" si="2"/>
        <v>210000</v>
      </c>
    </row>
    <row r="43" spans="1:11" ht="12.75" customHeight="1" x14ac:dyDescent="0.25">
      <c r="A43" s="13"/>
      <c r="B43" s="64" t="s">
        <v>57</v>
      </c>
      <c r="C43" s="66"/>
      <c r="D43" s="67"/>
      <c r="E43" s="66"/>
      <c r="F43" s="44"/>
      <c r="G43" s="44">
        <f t="shared" si="2"/>
        <v>0</v>
      </c>
    </row>
    <row r="44" spans="1:11" ht="12.75" customHeight="1" x14ac:dyDescent="0.25">
      <c r="A44" s="13"/>
      <c r="B44" s="46" t="s">
        <v>100</v>
      </c>
      <c r="C44" s="66" t="s">
        <v>53</v>
      </c>
      <c r="D44" s="67">
        <v>2.5</v>
      </c>
      <c r="E44" s="66" t="s">
        <v>42</v>
      </c>
      <c r="F44" s="44">
        <v>6200</v>
      </c>
      <c r="G44" s="44">
        <f t="shared" si="2"/>
        <v>15500</v>
      </c>
    </row>
    <row r="45" spans="1:11" ht="12.75" customHeight="1" x14ac:dyDescent="0.25">
      <c r="A45" s="13"/>
      <c r="B45" s="64" t="s">
        <v>58</v>
      </c>
      <c r="C45" s="65"/>
      <c r="D45" s="65"/>
      <c r="E45" s="65"/>
      <c r="F45" s="44"/>
      <c r="G45" s="44">
        <f t="shared" si="2"/>
        <v>0</v>
      </c>
    </row>
    <row r="46" spans="1:11" ht="12.75" customHeight="1" x14ac:dyDescent="0.25">
      <c r="A46" s="13"/>
      <c r="B46" s="46" t="s">
        <v>101</v>
      </c>
      <c r="C46" s="66" t="s">
        <v>59</v>
      </c>
      <c r="D46" s="67">
        <v>2.5</v>
      </c>
      <c r="E46" s="66" t="s">
        <v>60</v>
      </c>
      <c r="F46" s="44">
        <v>17500</v>
      </c>
      <c r="G46" s="44">
        <f t="shared" si="2"/>
        <v>43750</v>
      </c>
    </row>
    <row r="47" spans="1:11" ht="12.75" customHeight="1" x14ac:dyDescent="0.25">
      <c r="A47" s="13"/>
      <c r="B47" s="64" t="s">
        <v>61</v>
      </c>
      <c r="C47" s="66"/>
      <c r="D47" s="67"/>
      <c r="E47" s="66"/>
      <c r="F47" s="44"/>
      <c r="G47" s="44">
        <f t="shared" si="2"/>
        <v>0</v>
      </c>
    </row>
    <row r="48" spans="1:11" ht="12.75" customHeight="1" x14ac:dyDescent="0.25">
      <c r="A48" s="13"/>
      <c r="B48" s="46" t="s">
        <v>102</v>
      </c>
      <c r="C48" s="66" t="s">
        <v>59</v>
      </c>
      <c r="D48" s="67">
        <v>2</v>
      </c>
      <c r="E48" s="66" t="s">
        <v>62</v>
      </c>
      <c r="F48" s="44">
        <v>11000</v>
      </c>
      <c r="G48" s="44">
        <f t="shared" si="2"/>
        <v>22000</v>
      </c>
    </row>
    <row r="49" spans="1:255" ht="12.75" customHeight="1" x14ac:dyDescent="0.25">
      <c r="A49" s="13"/>
      <c r="B49" s="64" t="s">
        <v>63</v>
      </c>
      <c r="C49" s="65"/>
      <c r="D49" s="65"/>
      <c r="E49" s="65"/>
      <c r="F49" s="44"/>
      <c r="G49" s="44">
        <f t="shared" si="2"/>
        <v>0</v>
      </c>
    </row>
    <row r="50" spans="1:255" ht="12.75" customHeight="1" x14ac:dyDescent="0.25">
      <c r="A50" s="13"/>
      <c r="B50" s="46" t="s">
        <v>64</v>
      </c>
      <c r="C50" s="66" t="s">
        <v>59</v>
      </c>
      <c r="D50" s="67">
        <v>0.5</v>
      </c>
      <c r="E50" s="66" t="s">
        <v>65</v>
      </c>
      <c r="F50" s="44">
        <v>47000</v>
      </c>
      <c r="G50" s="44">
        <f t="shared" si="2"/>
        <v>23500</v>
      </c>
    </row>
    <row r="51" spans="1:255" ht="13.5" customHeight="1" x14ac:dyDescent="0.25">
      <c r="A51" s="13"/>
      <c r="B51" s="50" t="s">
        <v>66</v>
      </c>
      <c r="C51" s="53"/>
      <c r="D51" s="54"/>
      <c r="E51" s="54"/>
      <c r="F51" s="55"/>
      <c r="G51" s="56">
        <f>SUM(G40:G50)</f>
        <v>642750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8" t="s">
        <v>67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7" t="s">
        <v>68</v>
      </c>
      <c r="C54" s="51" t="s">
        <v>49</v>
      </c>
      <c r="D54" s="49" t="s">
        <v>50</v>
      </c>
      <c r="E54" s="57" t="s">
        <v>27</v>
      </c>
      <c r="F54" s="49" t="s">
        <v>28</v>
      </c>
      <c r="G54" s="57" t="s">
        <v>29</v>
      </c>
    </row>
    <row r="55" spans="1:255" ht="12.75" customHeight="1" x14ac:dyDescent="0.25">
      <c r="A55" s="13"/>
      <c r="B55" s="10" t="s">
        <v>69</v>
      </c>
      <c r="C55" s="66" t="s">
        <v>70</v>
      </c>
      <c r="D55" s="68">
        <v>450</v>
      </c>
      <c r="E55" s="11" t="s">
        <v>18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0" t="s">
        <v>71</v>
      </c>
      <c r="C56" s="53"/>
      <c r="D56" s="54"/>
      <c r="E56" s="54"/>
      <c r="F56" s="55"/>
      <c r="G56" s="56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69" t="s">
        <v>72</v>
      </c>
      <c r="C58" s="70"/>
      <c r="D58" s="71"/>
      <c r="E58" s="71"/>
      <c r="F58" s="71"/>
      <c r="G58" s="108">
        <f>G24+G36+G51+G56</f>
        <v>1767750</v>
      </c>
    </row>
    <row r="59" spans="1:255" ht="12" customHeight="1" x14ac:dyDescent="0.25">
      <c r="A59" s="13"/>
      <c r="B59" s="72" t="s">
        <v>73</v>
      </c>
      <c r="C59" s="24"/>
      <c r="D59" s="25"/>
      <c r="E59" s="25"/>
      <c r="F59" s="25"/>
      <c r="G59" s="109">
        <f>G58*0.05</f>
        <v>88387.5</v>
      </c>
    </row>
    <row r="60" spans="1:255" ht="12" customHeight="1" x14ac:dyDescent="0.25">
      <c r="A60" s="13"/>
      <c r="B60" s="73" t="s">
        <v>74</v>
      </c>
      <c r="C60" s="22"/>
      <c r="D60" s="23"/>
      <c r="E60" s="23"/>
      <c r="F60" s="23"/>
      <c r="G60" s="110">
        <f>G59+G58</f>
        <v>1856137.5</v>
      </c>
    </row>
    <row r="61" spans="1:255" ht="12" customHeight="1" x14ac:dyDescent="0.25">
      <c r="A61" s="13"/>
      <c r="B61" s="72" t="s">
        <v>75</v>
      </c>
      <c r="C61" s="24"/>
      <c r="D61" s="25"/>
      <c r="E61" s="25"/>
      <c r="F61" s="25"/>
      <c r="G61" s="109">
        <f>G12</f>
        <v>3500000</v>
      </c>
    </row>
    <row r="62" spans="1:255" ht="12" customHeight="1" x14ac:dyDescent="0.25">
      <c r="A62" s="13"/>
      <c r="B62" s="74" t="s">
        <v>76</v>
      </c>
      <c r="C62" s="75"/>
      <c r="D62" s="76"/>
      <c r="E62" s="76"/>
      <c r="F62" s="76"/>
      <c r="G62" s="111">
        <f>G61-G60</f>
        <v>1643862.5</v>
      </c>
    </row>
    <row r="63" spans="1:255" s="82" customFormat="1" ht="12" customHeight="1" x14ac:dyDescent="0.15">
      <c r="A63" s="29"/>
      <c r="B63" s="30" t="s">
        <v>77</v>
      </c>
      <c r="C63" s="26"/>
      <c r="D63" s="27"/>
      <c r="E63" s="27"/>
      <c r="F63" s="27"/>
      <c r="G63" s="77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</row>
    <row r="64" spans="1:255" s="82" customFormat="1" ht="12" customHeight="1" thickBot="1" x14ac:dyDescent="0.2">
      <c r="A64" s="29"/>
      <c r="B64" s="31"/>
      <c r="C64" s="26"/>
      <c r="D64" s="27"/>
      <c r="E64" s="27"/>
      <c r="F64" s="27"/>
      <c r="G64" s="77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1:255" s="82" customFormat="1" ht="12" customHeight="1" x14ac:dyDescent="0.15">
      <c r="A65" s="29"/>
      <c r="B65" s="84" t="s">
        <v>78</v>
      </c>
      <c r="C65" s="85"/>
      <c r="D65" s="86"/>
      <c r="E65" s="86"/>
      <c r="F65" s="87"/>
      <c r="G65" s="77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</row>
    <row r="66" spans="1:255" s="82" customFormat="1" ht="12" customHeight="1" x14ac:dyDescent="0.15">
      <c r="A66" s="29"/>
      <c r="B66" s="88" t="s">
        <v>79</v>
      </c>
      <c r="C66" s="28"/>
      <c r="D66" s="29"/>
      <c r="E66" s="29"/>
      <c r="F66" s="89"/>
      <c r="G66" s="77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s="82" customFormat="1" ht="12" customHeight="1" x14ac:dyDescent="0.15">
      <c r="A67" s="29"/>
      <c r="B67" s="88" t="s">
        <v>80</v>
      </c>
      <c r="C67" s="28"/>
      <c r="D67" s="29"/>
      <c r="E67" s="29"/>
      <c r="F67" s="89"/>
      <c r="G67" s="77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spans="1:255" s="82" customFormat="1" ht="12" customHeight="1" x14ac:dyDescent="0.15">
      <c r="A68" s="29"/>
      <c r="B68" s="88" t="s">
        <v>81</v>
      </c>
      <c r="C68" s="28"/>
      <c r="D68" s="29"/>
      <c r="E68" s="29"/>
      <c r="F68" s="89"/>
      <c r="G68" s="77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spans="1:255" s="82" customFormat="1" ht="12" customHeight="1" x14ac:dyDescent="0.15">
      <c r="A69" s="29"/>
      <c r="B69" s="88" t="s">
        <v>82</v>
      </c>
      <c r="C69" s="28"/>
      <c r="D69" s="29"/>
      <c r="E69" s="29"/>
      <c r="F69" s="89"/>
      <c r="G69" s="77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</row>
    <row r="70" spans="1:255" s="82" customFormat="1" ht="12" customHeight="1" x14ac:dyDescent="0.15">
      <c r="A70" s="29"/>
      <c r="B70" s="88" t="s">
        <v>83</v>
      </c>
      <c r="C70" s="28"/>
      <c r="D70" s="29"/>
      <c r="E70" s="29"/>
      <c r="F70" s="89"/>
      <c r="G70" s="77"/>
      <c r="H70" s="8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</row>
    <row r="71" spans="1:255" s="82" customFormat="1" ht="12" customHeight="1" thickBot="1" x14ac:dyDescent="0.2">
      <c r="A71" s="29"/>
      <c r="B71" s="90" t="s">
        <v>84</v>
      </c>
      <c r="C71" s="91"/>
      <c r="D71" s="92"/>
      <c r="E71" s="92"/>
      <c r="F71" s="93"/>
      <c r="G71" s="77"/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</row>
    <row r="72" spans="1:255" s="82" customFormat="1" ht="12" customHeight="1" x14ac:dyDescent="0.15">
      <c r="A72" s="29"/>
      <c r="B72" s="31"/>
      <c r="C72" s="28"/>
      <c r="D72" s="29"/>
      <c r="E72" s="29"/>
      <c r="F72" s="29"/>
      <c r="G72" s="77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</row>
    <row r="73" spans="1:255" s="82" customFormat="1" ht="12" customHeight="1" x14ac:dyDescent="0.15">
      <c r="A73" s="29"/>
      <c r="B73" s="112" t="s">
        <v>85</v>
      </c>
      <c r="C73" s="113"/>
      <c r="D73" s="94"/>
      <c r="E73" s="32"/>
      <c r="F73" s="32"/>
      <c r="G73" s="77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</row>
    <row r="74" spans="1:255" s="82" customFormat="1" ht="12" customHeight="1" x14ac:dyDescent="0.15">
      <c r="A74" s="29"/>
      <c r="B74" s="95" t="s">
        <v>68</v>
      </c>
      <c r="C74" s="96" t="s">
        <v>86</v>
      </c>
      <c r="D74" s="97" t="s">
        <v>87</v>
      </c>
      <c r="E74" s="32"/>
      <c r="F74" s="32"/>
      <c r="G74" s="77"/>
      <c r="H74" s="8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</row>
    <row r="75" spans="1:255" s="82" customFormat="1" ht="12" customHeight="1" x14ac:dyDescent="0.15">
      <c r="A75" s="29"/>
      <c r="B75" s="98" t="s">
        <v>88</v>
      </c>
      <c r="C75" s="99">
        <f>G24</f>
        <v>350000</v>
      </c>
      <c r="D75" s="100">
        <f>(C75/C81)</f>
        <v>0.18856361665016735</v>
      </c>
      <c r="E75" s="32"/>
      <c r="F75" s="32"/>
      <c r="G75" s="77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</row>
    <row r="76" spans="1:255" s="82" customFormat="1" ht="12" customHeight="1" x14ac:dyDescent="0.15">
      <c r="A76" s="29"/>
      <c r="B76" s="98" t="s">
        <v>89</v>
      </c>
      <c r="C76" s="101">
        <v>0</v>
      </c>
      <c r="D76" s="100">
        <v>0</v>
      </c>
      <c r="E76" s="32"/>
      <c r="F76" s="32"/>
      <c r="G76" s="77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</row>
    <row r="77" spans="1:255" s="82" customFormat="1" ht="12" customHeight="1" x14ac:dyDescent="0.15">
      <c r="A77" s="29"/>
      <c r="B77" s="98" t="s">
        <v>90</v>
      </c>
      <c r="C77" s="99">
        <f>G36</f>
        <v>100000</v>
      </c>
      <c r="D77" s="100">
        <f>(C77/C81)</f>
        <v>5.3875319042904955E-2</v>
      </c>
      <c r="E77" s="32"/>
      <c r="F77" s="32"/>
      <c r="G77" s="77"/>
      <c r="H77" s="8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</row>
    <row r="78" spans="1:255" s="82" customFormat="1" ht="12" customHeight="1" x14ac:dyDescent="0.15">
      <c r="A78" s="29"/>
      <c r="B78" s="98" t="s">
        <v>48</v>
      </c>
      <c r="C78" s="99">
        <f>G51</f>
        <v>642750</v>
      </c>
      <c r="D78" s="100">
        <f>(C78/C81)</f>
        <v>0.34628361314827161</v>
      </c>
      <c r="E78" s="32"/>
      <c r="F78" s="32"/>
      <c r="G78" s="77"/>
      <c r="H78" s="8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</row>
    <row r="79" spans="1:255" s="82" customFormat="1" ht="12" customHeight="1" x14ac:dyDescent="0.15">
      <c r="A79" s="29"/>
      <c r="B79" s="98" t="s">
        <v>91</v>
      </c>
      <c r="C79" s="102">
        <f>G56</f>
        <v>675000</v>
      </c>
      <c r="D79" s="100">
        <f>(C79/C81)</f>
        <v>0.36365840353960849</v>
      </c>
      <c r="E79" s="33"/>
      <c r="F79" s="33"/>
      <c r="G79" s="77"/>
      <c r="H79" s="8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</row>
    <row r="80" spans="1:255" s="82" customFormat="1" ht="12" customHeight="1" x14ac:dyDescent="0.15">
      <c r="A80" s="29"/>
      <c r="B80" s="98" t="s">
        <v>92</v>
      </c>
      <c r="C80" s="102">
        <f>G59</f>
        <v>88387.5</v>
      </c>
      <c r="D80" s="100">
        <f>(C80/C81)</f>
        <v>4.7619047619047616E-2</v>
      </c>
      <c r="E80" s="33"/>
      <c r="F80" s="33"/>
      <c r="G80" s="77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</row>
    <row r="81" spans="1:255" s="82" customFormat="1" ht="12" customHeight="1" x14ac:dyDescent="0.15">
      <c r="A81" s="29"/>
      <c r="B81" s="95" t="s">
        <v>93</v>
      </c>
      <c r="C81" s="103">
        <f>SUM(C75:C80)</f>
        <v>1856137.5</v>
      </c>
      <c r="D81" s="104">
        <f>SUM(D75:D80)</f>
        <v>1</v>
      </c>
      <c r="E81" s="33"/>
      <c r="F81" s="33"/>
      <c r="G81" s="77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</row>
    <row r="82" spans="1:255" s="82" customFormat="1" ht="12" customHeight="1" x14ac:dyDescent="0.15">
      <c r="A82" s="29"/>
      <c r="B82" s="31"/>
      <c r="C82" s="26"/>
      <c r="D82" s="27"/>
      <c r="E82" s="27"/>
      <c r="F82" s="27"/>
      <c r="G82" s="77"/>
      <c r="H82" s="8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</row>
    <row r="83" spans="1:255" s="82" customFormat="1" ht="12" customHeight="1" x14ac:dyDescent="0.15">
      <c r="A83" s="29"/>
      <c r="B83" s="78"/>
      <c r="C83" s="26"/>
      <c r="D83" s="27"/>
      <c r="E83" s="27"/>
      <c r="F83" s="27"/>
      <c r="G83" s="77"/>
      <c r="H83" s="8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spans="1:255" s="82" customFormat="1" ht="12" customHeight="1" x14ac:dyDescent="0.15">
      <c r="A84" s="29"/>
      <c r="B84" s="34"/>
      <c r="C84" s="35" t="s">
        <v>94</v>
      </c>
      <c r="D84" s="34"/>
      <c r="E84" s="34"/>
      <c r="F84" s="33"/>
      <c r="G84" s="77"/>
      <c r="H84" s="8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</row>
    <row r="85" spans="1:255" s="82" customFormat="1" ht="12" customHeight="1" x14ac:dyDescent="0.15">
      <c r="A85" s="29"/>
      <c r="B85" s="95" t="s">
        <v>95</v>
      </c>
      <c r="C85" s="105">
        <v>450</v>
      </c>
      <c r="D85" s="106">
        <v>500</v>
      </c>
      <c r="E85" s="106">
        <v>550</v>
      </c>
      <c r="F85" s="36"/>
      <c r="G85" s="79"/>
      <c r="H85" s="8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</row>
    <row r="86" spans="1:255" s="82" customFormat="1" ht="12" customHeight="1" x14ac:dyDescent="0.15">
      <c r="A86" s="29"/>
      <c r="B86" s="95" t="s">
        <v>96</v>
      </c>
      <c r="C86" s="103">
        <f>(G60/C85)</f>
        <v>4124.75</v>
      </c>
      <c r="D86" s="107">
        <f>(G60/D85)</f>
        <v>3712.2750000000001</v>
      </c>
      <c r="E86" s="107">
        <f>(G60/E85)</f>
        <v>3374.7954545454545</v>
      </c>
      <c r="F86" s="36"/>
      <c r="G86" s="79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</row>
    <row r="87" spans="1:255" s="82" customFormat="1" ht="12" customHeight="1" x14ac:dyDescent="0.15">
      <c r="A87" s="29"/>
      <c r="B87" s="30" t="s">
        <v>97</v>
      </c>
      <c r="C87" s="28"/>
      <c r="D87" s="29"/>
      <c r="E87" s="29"/>
      <c r="F87" s="29"/>
      <c r="G87" s="29"/>
      <c r="H87" s="8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</row>
    <row r="88" spans="1:255" s="82" customFormat="1" ht="12" customHeight="1" x14ac:dyDescent="0.15">
      <c r="A88" s="80"/>
      <c r="B88" s="80"/>
      <c r="C88" s="83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2.3622047244094491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2023-02-10T18:18:37Z</cp:lastPrinted>
  <dcterms:created xsi:type="dcterms:W3CDTF">2020-11-27T12:49:26Z</dcterms:created>
  <dcterms:modified xsi:type="dcterms:W3CDTF">2023-03-20T15:04:21Z</dcterms:modified>
  <cp:category/>
  <cp:contentStatus/>
</cp:coreProperties>
</file>