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LONQUIMAY\"/>
    </mc:Choice>
  </mc:AlternateContent>
  <bookViews>
    <workbookView xWindow="0" yWindow="0" windowWidth="20490" windowHeight="6420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48" i="1"/>
  <c r="C76" i="1"/>
  <c r="C75" i="1"/>
  <c r="C74" i="1"/>
  <c r="G52" i="1" l="1"/>
  <c r="G47" i="1"/>
  <c r="G46" i="1"/>
  <c r="G25" i="1"/>
  <c r="G24" i="1"/>
  <c r="G23" i="1"/>
  <c r="G45" i="1" l="1"/>
  <c r="G44" i="1"/>
  <c r="G43" i="1"/>
  <c r="G38" i="1"/>
  <c r="G37" i="1"/>
  <c r="G36" i="1"/>
  <c r="G35" i="1"/>
  <c r="G22" i="1"/>
  <c r="G21" i="1"/>
  <c r="G26" i="1" s="1"/>
  <c r="G12" i="1"/>
  <c r="G58" i="1" s="1"/>
  <c r="G39" i="1" l="1"/>
  <c r="C72" i="1"/>
  <c r="G55" i="1" l="1"/>
  <c r="G56" i="1" l="1"/>
  <c r="C77" i="1" s="1"/>
  <c r="C78" i="1" s="1"/>
  <c r="D72" i="1" s="1"/>
  <c r="G57" i="1" l="1"/>
  <c r="D83" i="1" s="1"/>
  <c r="D77" i="1"/>
  <c r="D75" i="1"/>
  <c r="D74" i="1"/>
  <c r="D76" i="1"/>
  <c r="G59" i="1" l="1"/>
  <c r="D78" i="1"/>
  <c r="C83" i="1"/>
  <c r="E83" i="1"/>
</calcChain>
</file>

<file path=xl/sharedStrings.xml><?xml version="1.0" encoding="utf-8"?>
<sst xmlns="http://schemas.openxmlformats.org/spreadsheetml/2006/main" count="138" uniqueCount="96">
  <si>
    <t>RUBRO O CULTIVO</t>
  </si>
  <si>
    <t>ALFALFA</t>
  </si>
  <si>
    <t>RENDIMIENTO (Fardos/Há.)</t>
  </si>
  <si>
    <t>VARIEDAD</t>
  </si>
  <si>
    <t>FECHA ESTIMADA  PRECIO VENTA</t>
  </si>
  <si>
    <t>ENERO 2024</t>
  </si>
  <si>
    <t>NIVEL TECNOLÓGICO</t>
  </si>
  <si>
    <t>MEDIO</t>
  </si>
  <si>
    <t>PRECIO ESPERADO ($/fardo)</t>
  </si>
  <si>
    <t>REGIÓN</t>
  </si>
  <si>
    <t>ARUCANIA</t>
  </si>
  <si>
    <t>INGRESO ESPERADO, con IVA ($)</t>
  </si>
  <si>
    <t>AGENCIA DE ÁREA</t>
  </si>
  <si>
    <t>DESTINO PRODUCCION</t>
  </si>
  <si>
    <t>INTERNO- FORRAJE</t>
  </si>
  <si>
    <t>COMUNA/LOCALIDAD</t>
  </si>
  <si>
    <t>FECHA DE COSECHA</t>
  </si>
  <si>
    <t>FECHA PRECIO INSUMOS</t>
  </si>
  <si>
    <t>CONTINGENCIA</t>
  </si>
  <si>
    <t>COSTOS DIRECTOS DE PRODUCCION POR HECTARES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</si>
  <si>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</si>
  <si>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</si>
  <si>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</si>
  <si>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</si>
  <si>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</si>
  <si>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</si>
  <si>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</si>
  <si>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</si>
  <si>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Riego</t>
  </si>
  <si>
    <t>Subtotal Jornadas Hombre</t>
  </si>
  <si>
    <t>JORNADAS ANIMAL</t>
  </si>
  <si>
    <t>Subtotal Jornadas Animal</t>
  </si>
  <si>
    <t>MAQUINARIA</t>
  </si>
  <si>
    <t>Encalado</t>
  </si>
  <si>
    <t>JM</t>
  </si>
  <si>
    <t>Marzo- Septiembre</t>
  </si>
  <si>
    <t>Rastraje</t>
  </si>
  <si>
    <t>Vibrocultivador</t>
  </si>
  <si>
    <t>Rodon</t>
  </si>
  <si>
    <t>Subtotal Costo Maquinaria</t>
  </si>
  <si>
    <t>INSUMOS</t>
  </si>
  <si>
    <t>Insumos</t>
  </si>
  <si>
    <t>Unidad (Kg/l/u)</t>
  </si>
  <si>
    <t>Cantidad (Kg/l/u)</t>
  </si>
  <si>
    <t>Kg</t>
  </si>
  <si>
    <t>Sulfomag</t>
  </si>
  <si>
    <t>Superfosfato Triple</t>
  </si>
  <si>
    <t>Muriato de Potasio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</si>
  <si>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</si>
  <si>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</si>
  <si>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</si>
  <si>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</si>
  <si>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</si>
  <si>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</si>
  <si>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</si>
  <si>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</si>
  <si>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</si>
  <si>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</si>
  <si>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</si>
  <si>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</si>
  <si>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</si>
  <si>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</si>
  <si>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</si>
  <si>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</si>
  <si>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</si>
  <si>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</si>
  <si>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</si>
  <si>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</si>
  <si>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</si>
  <si>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</si>
  <si>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</si>
  <si>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</si>
  <si>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</si>
  <si>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</si>
  <si>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($/Fardo)</t>
  </si>
  <si>
    <t>Rendimiento (Fardo/há)</t>
  </si>
  <si>
    <t>Costo unitario (Fardo/há) (*)</t>
  </si>
  <si>
    <t>(*): Este valor representa el valor mìnimo de venta del producto</t>
  </si>
  <si>
    <t>FEBRERO 2024</t>
  </si>
  <si>
    <t>Nieve-Sequia</t>
  </si>
  <si>
    <t>Lonquimay</t>
  </si>
  <si>
    <t>Agosto</t>
  </si>
  <si>
    <t>Octubre</t>
  </si>
  <si>
    <t>Noviembre-Febrero</t>
  </si>
  <si>
    <t>Diciembre-Febrero</t>
  </si>
  <si>
    <t>Limpieza y Cercos</t>
  </si>
  <si>
    <t>Siembra</t>
  </si>
  <si>
    <t>Guarda</t>
  </si>
  <si>
    <t>Araduras</t>
  </si>
  <si>
    <t>Abril-Mayo</t>
  </si>
  <si>
    <t>Semilla W 350</t>
  </si>
  <si>
    <t>Cal</t>
  </si>
  <si>
    <t>Enfardadura</t>
  </si>
  <si>
    <t xml:space="preserve">Unidad </t>
  </si>
  <si>
    <t>Enero-Marzo</t>
  </si>
  <si>
    <t>Baldrich W350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</si>
</sst>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b/>
      <sz val="8"/>
      <color indexed="9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6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1" fillId="3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/>
    </xf>
    <xf numFmtId="0" fontId="2" fillId="2" borderId="11" xfId="0" applyFont="1" applyFill="1" applyBorder="1"/>
    <xf numFmtId="3" fontId="2" fillId="2" borderId="10" xfId="0" applyNumberFormat="1" applyFont="1" applyFill="1" applyBorder="1" applyAlignment="1">
      <alignment horizontal="left"/>
    </xf>
    <xf numFmtId="0" fontId="0" fillId="2" borderId="12" xfId="0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left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left" wrapText="1"/>
    </xf>
    <xf numFmtId="14" fontId="2" fillId="2" borderId="10" xfId="0" applyNumberFormat="1" applyFont="1" applyFill="1" applyBorder="1" applyAlignment="1">
      <alignment horizontal="left"/>
    </xf>
    <xf numFmtId="0" fontId="2" fillId="2" borderId="13" xfId="0" applyFont="1" applyFill="1" applyBorder="1" applyAlignment="1">
      <alignment wrapText="1"/>
    </xf>
    <xf numFmtId="14" fontId="2" fillId="2" borderId="13" xfId="0" applyNumberFormat="1" applyFont="1" applyFill="1" applyBorder="1"/>
    <xf numFmtId="0" fontId="2" fillId="2" borderId="8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justify" wrapText="1"/>
    </xf>
    <xf numFmtId="0" fontId="2" fillId="2" borderId="17" xfId="0" applyFont="1" applyFill="1" applyBorder="1"/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/>
    <xf numFmtId="0" fontId="0" fillId="2" borderId="19" xfId="0" applyFill="1" applyBorder="1"/>
    <xf numFmtId="49" fontId="1" fillId="5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0" fillId="2" borderId="23" xfId="0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3" fontId="2" fillId="2" borderId="18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 wrapText="1"/>
    </xf>
    <xf numFmtId="49" fontId="1" fillId="3" borderId="24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 wrapText="1"/>
    </xf>
    <xf numFmtId="0" fontId="0" fillId="2" borderId="27" xfId="0" applyFill="1" applyBorder="1"/>
    <xf numFmtId="0" fontId="2" fillId="2" borderId="24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0" fontId="2" fillId="2" borderId="28" xfId="0" applyFont="1" applyFill="1" applyBorder="1"/>
    <xf numFmtId="0" fontId="2" fillId="2" borderId="29" xfId="0" applyFont="1" applyFill="1" applyBorder="1"/>
    <xf numFmtId="3" fontId="2" fillId="2" borderId="29" xfId="0" applyNumberFormat="1" applyFont="1" applyFill="1" applyBorder="1"/>
    <xf numFmtId="49" fontId="1" fillId="3" borderId="20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3" borderId="24" xfId="0" applyFont="1" applyFill="1" applyBorder="1" applyAlignment="1">
      <alignment horizontal="right" vertical="center"/>
    </xf>
    <xf numFmtId="3" fontId="3" fillId="3" borderId="24" xfId="0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right"/>
    </xf>
    <xf numFmtId="3" fontId="2" fillId="2" borderId="29" xfId="0" applyNumberFormat="1" applyFont="1" applyFill="1" applyBorder="1" applyAlignment="1">
      <alignment horizontal="right"/>
    </xf>
    <xf numFmtId="0" fontId="2" fillId="2" borderId="26" xfId="0" applyFont="1" applyFill="1" applyBorder="1" applyAlignment="1">
      <alignment horizontal="right" vertical="center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49" fontId="1" fillId="3" borderId="20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/>
    <xf numFmtId="164" fontId="2" fillId="2" borderId="10" xfId="0" applyNumberFormat="1" applyFont="1" applyFill="1" applyBorder="1" applyAlignment="1">
      <alignment horizontal="right"/>
    </xf>
    <xf numFmtId="49" fontId="3" fillId="3" borderId="30" xfId="0" applyNumberFormat="1" applyFont="1" applyFill="1" applyBorder="1" applyAlignment="1">
      <alignment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right" vertical="center"/>
    </xf>
    <xf numFmtId="3" fontId="3" fillId="3" borderId="30" xfId="0" applyNumberFormat="1" applyFont="1" applyFill="1" applyBorder="1" applyAlignment="1">
      <alignment horizontal="right" vertical="center"/>
    </xf>
    <xf numFmtId="0" fontId="2" fillId="2" borderId="31" xfId="0" applyFont="1" applyFill="1" applyBorder="1"/>
    <xf numFmtId="0" fontId="2" fillId="2" borderId="31" xfId="0" applyFont="1" applyFill="1" applyBorder="1" applyAlignment="1">
      <alignment horizontal="right"/>
    </xf>
    <xf numFmtId="3" fontId="2" fillId="2" borderId="31" xfId="0" applyNumberFormat="1" applyFont="1" applyFill="1" applyBorder="1" applyAlignment="1">
      <alignment horizontal="right"/>
    </xf>
    <xf numFmtId="49" fontId="1" fillId="5" borderId="32" xfId="0" applyNumberFormat="1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5" borderId="30" xfId="0" applyFont="1" applyFill="1" applyBorder="1" applyAlignment="1">
      <alignment horizontal="right" vertical="center"/>
    </xf>
    <xf numFmtId="165" fontId="1" fillId="5" borderId="33" xfId="0" applyNumberFormat="1" applyFont="1" applyFill="1" applyBorder="1" applyAlignment="1">
      <alignment horizontal="right" vertical="center"/>
    </xf>
    <xf numFmtId="49" fontId="1" fillId="3" borderId="34" xfId="0" applyNumberFormat="1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24" xfId="0" applyFont="1" applyFill="1" applyBorder="1" applyAlignment="1">
      <alignment horizontal="right" vertical="center"/>
    </xf>
    <xf numFmtId="165" fontId="1" fillId="3" borderId="35" xfId="0" applyNumberFormat="1" applyFont="1" applyFill="1" applyBorder="1" applyAlignment="1">
      <alignment horizontal="right" vertical="center"/>
    </xf>
    <xf numFmtId="49" fontId="1" fillId="5" borderId="34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0" fontId="1" fillId="5" borderId="24" xfId="0" applyFont="1" applyFill="1" applyBorder="1" applyAlignment="1">
      <alignment horizontal="right" vertical="center"/>
    </xf>
    <xf numFmtId="165" fontId="1" fillId="5" borderId="35" xfId="0" applyNumberFormat="1" applyFont="1" applyFill="1" applyBorder="1" applyAlignment="1">
      <alignment horizontal="right" vertical="center"/>
    </xf>
    <xf numFmtId="49" fontId="1" fillId="5" borderId="36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right" vertical="center"/>
    </xf>
    <xf numFmtId="165" fontId="1" fillId="5" borderId="20" xfId="0" applyNumberFormat="1" applyFont="1" applyFill="1" applyBorder="1" applyAlignment="1">
      <alignment horizontal="right" vertical="center"/>
    </xf>
    <xf numFmtId="0" fontId="0" fillId="2" borderId="37" xfId="0" applyFill="1" applyBorder="1"/>
    <xf numFmtId="49" fontId="0" fillId="2" borderId="38" xfId="0" applyNumberFormat="1" applyFill="1" applyBorder="1" applyAlignment="1">
      <alignment vertical="center"/>
    </xf>
    <xf numFmtId="0" fontId="6" fillId="2" borderId="38" xfId="0" applyFont="1" applyFill="1" applyBorder="1" applyAlignment="1">
      <alignment vertical="center"/>
    </xf>
    <xf numFmtId="165" fontId="7" fillId="2" borderId="38" xfId="0" applyNumberFormat="1" applyFont="1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vertical="center"/>
    </xf>
    <xf numFmtId="0" fontId="0" fillId="2" borderId="40" xfId="0" applyFill="1" applyBorder="1"/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165" fontId="7" fillId="2" borderId="44" xfId="0" applyNumberFormat="1" applyFont="1" applyFill="1" applyBorder="1" applyAlignment="1">
      <alignment vertical="center"/>
    </xf>
    <xf numFmtId="49" fontId="10" fillId="2" borderId="44" xfId="0" applyNumberFormat="1" applyFont="1" applyFill="1" applyBorder="1" applyAlignment="1">
      <alignment vertical="center"/>
    </xf>
    <xf numFmtId="0" fontId="10" fillId="2" borderId="6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39" xfId="0" applyFont="1" applyFill="1" applyBorder="1"/>
    <xf numFmtId="0" fontId="10" fillId="2" borderId="47" xfId="0" applyFont="1" applyFill="1" applyBorder="1"/>
    <xf numFmtId="0" fontId="10" fillId="2" borderId="42" xfId="0" applyFont="1" applyFill="1" applyBorder="1" applyAlignment="1">
      <alignment vertical="center"/>
    </xf>
    <xf numFmtId="0" fontId="10" fillId="6" borderId="47" xfId="0" applyFont="1" applyFill="1" applyBorder="1"/>
    <xf numFmtId="0" fontId="10" fillId="7" borderId="44" xfId="0" applyFont="1" applyFill="1" applyBorder="1"/>
    <xf numFmtId="0" fontId="10" fillId="7" borderId="6" xfId="0" applyFont="1" applyFill="1" applyBorder="1"/>
    <xf numFmtId="49" fontId="8" fillId="8" borderId="48" xfId="0" applyNumberFormat="1" applyFont="1" applyFill="1" applyBorder="1" applyAlignment="1">
      <alignment vertical="center"/>
    </xf>
    <xf numFmtId="49" fontId="8" fillId="8" borderId="49" xfId="0" applyNumberFormat="1" applyFont="1" applyFill="1" applyBorder="1" applyAlignment="1">
      <alignment vertical="center"/>
    </xf>
    <xf numFmtId="49" fontId="10" fillId="8" borderId="50" xfId="0" applyNumberFormat="1" applyFont="1" applyFill="1" applyBorder="1"/>
    <xf numFmtId="49" fontId="8" fillId="2" borderId="51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52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6" fontId="8" fillId="2" borderId="10" xfId="0" applyNumberFormat="1" applyFont="1" applyFill="1" applyBorder="1" applyAlignment="1">
      <alignment vertical="center"/>
    </xf>
    <xf numFmtId="0" fontId="6" fillId="7" borderId="44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49" fontId="8" fillId="8" borderId="53" xfId="0" applyNumberFormat="1" applyFont="1" applyFill="1" applyBorder="1" applyAlignment="1">
      <alignment vertical="center"/>
    </xf>
    <xf numFmtId="166" fontId="8" fillId="8" borderId="54" xfId="0" applyNumberFormat="1" applyFont="1" applyFill="1" applyBorder="1" applyAlignment="1">
      <alignment vertical="center"/>
    </xf>
    <xf numFmtId="9" fontId="8" fillId="8" borderId="55" xfId="0" applyNumberFormat="1" applyFont="1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6" fillId="6" borderId="46" xfId="0" applyFont="1" applyFill="1" applyBorder="1" applyAlignment="1">
      <alignment vertical="center"/>
    </xf>
    <xf numFmtId="49" fontId="11" fillId="6" borderId="39" xfId="0" applyNumberFormat="1" applyFont="1" applyFill="1" applyBorder="1" applyAlignment="1">
      <alignment vertical="center"/>
    </xf>
    <xf numFmtId="0" fontId="6" fillId="6" borderId="39" xfId="0" applyFont="1" applyFill="1" applyBorder="1" applyAlignment="1">
      <alignment vertical="center"/>
    </xf>
    <xf numFmtId="0" fontId="6" fillId="6" borderId="47" xfId="0" applyFont="1" applyFill="1" applyBorder="1" applyAlignment="1">
      <alignment vertical="center"/>
    </xf>
    <xf numFmtId="0" fontId="8" fillId="7" borderId="44" xfId="0" applyFont="1" applyFill="1" applyBorder="1" applyAlignment="1">
      <alignment vertical="center"/>
    </xf>
    <xf numFmtId="3" fontId="8" fillId="8" borderId="49" xfId="0" applyNumberFormat="1" applyFont="1" applyFill="1" applyBorder="1" applyAlignment="1">
      <alignment vertical="center"/>
    </xf>
    <xf numFmtId="3" fontId="8" fillId="8" borderId="50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166" fontId="8" fillId="8" borderId="55" xfId="0" applyNumberFormat="1" applyFont="1" applyFill="1" applyBorder="1" applyAlignment="1">
      <alignment vertical="center"/>
    </xf>
    <xf numFmtId="49" fontId="10" fillId="2" borderId="56" xfId="0" applyNumberFormat="1" applyFont="1" applyFill="1" applyBorder="1" applyAlignment="1">
      <alignment vertical="center"/>
    </xf>
    <xf numFmtId="0" fontId="10" fillId="2" borderId="56" xfId="0" applyFont="1" applyFill="1" applyBorder="1"/>
    <xf numFmtId="0" fontId="10" fillId="2" borderId="57" xfId="0" applyFont="1" applyFill="1" applyBorder="1"/>
    <xf numFmtId="0" fontId="0" fillId="2" borderId="57" xfId="0" applyFill="1" applyBorder="1"/>
    <xf numFmtId="0" fontId="0" fillId="2" borderId="58" xfId="0" applyFill="1" applyBorder="1"/>
    <xf numFmtId="49" fontId="2" fillId="2" borderId="16" xfId="0" applyNumberFormat="1" applyFont="1" applyFill="1" applyBorder="1" applyAlignment="1">
      <alignment horizontal="center" wrapText="1"/>
    </xf>
    <xf numFmtId="49" fontId="2" fillId="2" borderId="60" xfId="0" applyNumberFormat="1" applyFont="1" applyFill="1" applyBorder="1" applyAlignment="1">
      <alignment vertical="center"/>
    </xf>
    <xf numFmtId="49" fontId="3" fillId="3" borderId="61" xfId="0" applyNumberFormat="1" applyFont="1" applyFill="1" applyBorder="1" applyAlignment="1">
      <alignment vertical="center"/>
    </xf>
    <xf numFmtId="49" fontId="2" fillId="2" borderId="5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horizontal="right" vertical="center"/>
    </xf>
    <xf numFmtId="49" fontId="11" fillId="6" borderId="46" xfId="0" applyNumberFormat="1" applyFont="1" applyFill="1" applyBorder="1" applyAlignment="1">
      <alignment vertical="center"/>
    </xf>
    <xf numFmtId="0" fontId="8" fillId="6" borderId="39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3" fillId="3" borderId="10" xfId="0" applyNumberFormat="1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" fillId="3" borderId="14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B3B0"/>
      <rgbColor rgb="FF777670"/>
      <rgbColor rgb="FF7F7F7F"/>
      <rgbColor rgb="FFFF891C"/>
      <rgbColor rgb="FF808080"/>
      <rgbColor rgb="FFFEFEFE"/>
      <rgbColor rgb="FFB97034"/>
      <rgbColor rgb="FFD8D8D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28574</xdr:rowOff>
    </xdr:from>
    <xdr:to>
      <xdr:col>7</xdr:col>
      <xdr:colOff>0</xdr:colOff>
      <xdr:row>7</xdr:row>
      <xdr:rowOff>184985</xdr:rowOff>
    </xdr:to>
    <xdr:pic>
      <xdr:nvPicPr>
        <xdr:cNvPr id="2" name="Imagen 1" descr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19074"/>
          <a:ext cx="6172200" cy="12994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topLeftCell="A25" workbookViewId="0">
      <selection activeCell="G91" sqref="G9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140625" style="1" customWidth="1"/>
    <col min="8" max="12" width="10.85546875" style="1" customWidth="1"/>
    <col min="13" max="16384" width="10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5"/>
    </row>
    <row r="2" spans="1:11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8"/>
    </row>
    <row r="3" spans="1:11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8"/>
    </row>
    <row r="4" spans="1:11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8"/>
    </row>
    <row r="5" spans="1:11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8"/>
    </row>
    <row r="6" spans="1:11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8"/>
    </row>
    <row r="7" spans="1:11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8"/>
    </row>
    <row r="8" spans="1:11" ht="15" customHeight="1" x14ac:dyDescent="0.25">
      <c r="A8" s="2"/>
      <c r="B8" s="9"/>
      <c r="C8" s="9"/>
      <c r="D8" s="2"/>
      <c r="E8" s="9"/>
      <c r="F8" s="9"/>
      <c r="G8" s="9"/>
      <c r="H8" s="6"/>
      <c r="I8" s="7"/>
      <c r="J8" s="7"/>
      <c r="K8" s="8"/>
    </row>
    <row r="9" spans="1:11" ht="12.2" customHeight="1" x14ac:dyDescent="0.25">
      <c r="A9" s="10"/>
      <c r="B9" s="11" t="s">
        <v>0</v>
      </c>
      <c r="C9" s="12" t="s">
        <v>1</v>
      </c>
      <c r="D9" s="13"/>
      <c r="E9" s="165" t="s">
        <v>2</v>
      </c>
      <c r="F9" s="166"/>
      <c r="G9" s="14">
        <v>450</v>
      </c>
      <c r="H9" s="15"/>
      <c r="I9" s="7"/>
      <c r="J9" s="7"/>
      <c r="K9" s="8"/>
    </row>
    <row r="10" spans="1:11" ht="15" customHeight="1" x14ac:dyDescent="0.25">
      <c r="A10" s="10"/>
      <c r="B10" s="16" t="s">
        <v>3</v>
      </c>
      <c r="C10" s="17" t="s">
        <v>95</v>
      </c>
      <c r="D10" s="13"/>
      <c r="E10" s="163" t="s">
        <v>4</v>
      </c>
      <c r="F10" s="164"/>
      <c r="G10" s="12" t="s">
        <v>78</v>
      </c>
      <c r="H10" s="15"/>
      <c r="I10" s="7"/>
      <c r="J10" s="7"/>
      <c r="K10" s="8"/>
    </row>
    <row r="11" spans="1:11" ht="18" customHeight="1" x14ac:dyDescent="0.25">
      <c r="A11" s="10"/>
      <c r="B11" s="16" t="s">
        <v>6</v>
      </c>
      <c r="C11" s="12" t="s">
        <v>7</v>
      </c>
      <c r="D11" s="13"/>
      <c r="E11" s="163" t="s">
        <v>8</v>
      </c>
      <c r="F11" s="164"/>
      <c r="G11" s="14">
        <v>6500</v>
      </c>
      <c r="H11" s="15"/>
      <c r="I11" s="7"/>
      <c r="J11" s="7"/>
      <c r="K11" s="8"/>
    </row>
    <row r="12" spans="1:11" ht="11.25" customHeight="1" x14ac:dyDescent="0.25">
      <c r="A12" s="10"/>
      <c r="B12" s="16" t="s">
        <v>9</v>
      </c>
      <c r="C12" s="19" t="s">
        <v>10</v>
      </c>
      <c r="D12" s="13"/>
      <c r="E12" s="20" t="s">
        <v>11</v>
      </c>
      <c r="F12" s="21"/>
      <c r="G12" s="22">
        <f>(G9*G11)</f>
        <v>2925000</v>
      </c>
      <c r="H12" s="15"/>
      <c r="I12" s="7"/>
      <c r="J12" s="7"/>
      <c r="K12" s="8"/>
    </row>
    <row r="13" spans="1:11" ht="11.25" customHeight="1" x14ac:dyDescent="0.25">
      <c r="A13" s="10"/>
      <c r="B13" s="16" t="s">
        <v>12</v>
      </c>
      <c r="C13" s="12" t="s">
        <v>80</v>
      </c>
      <c r="D13" s="13"/>
      <c r="E13" s="163" t="s">
        <v>13</v>
      </c>
      <c r="F13" s="164"/>
      <c r="G13" s="12" t="s">
        <v>14</v>
      </c>
      <c r="H13" s="15"/>
      <c r="I13" s="7"/>
      <c r="J13" s="7"/>
      <c r="K13" s="8"/>
    </row>
    <row r="14" spans="1:11" ht="13.7" customHeight="1" x14ac:dyDescent="0.25">
      <c r="A14" s="10"/>
      <c r="B14" s="16" t="s">
        <v>15</v>
      </c>
      <c r="C14" s="12" t="s">
        <v>80</v>
      </c>
      <c r="D14" s="13"/>
      <c r="E14" s="163" t="s">
        <v>16</v>
      </c>
      <c r="F14" s="164"/>
      <c r="G14" s="12" t="s">
        <v>5</v>
      </c>
      <c r="H14" s="15"/>
      <c r="I14" s="7"/>
      <c r="J14" s="7"/>
      <c r="K14" s="8"/>
    </row>
    <row r="15" spans="1:11" ht="15" customHeight="1" x14ac:dyDescent="0.25">
      <c r="A15" s="10"/>
      <c r="B15" s="16" t="s">
        <v>17</v>
      </c>
      <c r="C15" s="23">
        <v>44958</v>
      </c>
      <c r="D15" s="13"/>
      <c r="E15" s="167" t="s">
        <v>18</v>
      </c>
      <c r="F15" s="168"/>
      <c r="G15" s="19" t="s">
        <v>79</v>
      </c>
      <c r="H15" s="15"/>
      <c r="I15" s="7"/>
      <c r="J15" s="7"/>
      <c r="K15" s="8"/>
    </row>
    <row r="16" spans="1:11" ht="12.2" customHeight="1" x14ac:dyDescent="0.25">
      <c r="A16" s="2"/>
      <c r="B16" s="24"/>
      <c r="C16" s="25"/>
      <c r="D16" s="26"/>
      <c r="E16" s="27"/>
      <c r="F16" s="27"/>
      <c r="G16" s="28"/>
      <c r="H16" s="6"/>
      <c r="I16" s="7"/>
      <c r="J16" s="7"/>
      <c r="K16" s="8"/>
    </row>
    <row r="17" spans="1:11" ht="12.2" customHeight="1" x14ac:dyDescent="0.25">
      <c r="A17" s="10"/>
      <c r="B17" s="169" t="s">
        <v>19</v>
      </c>
      <c r="C17" s="170"/>
      <c r="D17" s="170"/>
      <c r="E17" s="170"/>
      <c r="F17" s="170"/>
      <c r="G17" s="171"/>
      <c r="H17" s="15"/>
      <c r="I17" s="7"/>
      <c r="J17" s="7"/>
      <c r="K17" s="8"/>
    </row>
    <row r="18" spans="1:11" ht="12.2" customHeight="1" x14ac:dyDescent="0.25">
      <c r="A18" s="2"/>
      <c r="B18" s="29"/>
      <c r="C18" s="30"/>
      <c r="D18" s="30"/>
      <c r="E18" s="30"/>
      <c r="F18" s="31"/>
      <c r="G18" s="31"/>
      <c r="H18" s="6"/>
      <c r="I18" s="7"/>
      <c r="J18" s="7"/>
      <c r="K18" s="8"/>
    </row>
    <row r="19" spans="1:11" ht="12.2" customHeight="1" x14ac:dyDescent="0.25">
      <c r="A19" s="32"/>
      <c r="B19" s="33" t="s">
        <v>20</v>
      </c>
      <c r="C19" s="34"/>
      <c r="D19" s="35"/>
      <c r="E19" s="35"/>
      <c r="F19" s="35"/>
      <c r="G19" s="35"/>
      <c r="H19" s="6"/>
      <c r="I19" s="7"/>
      <c r="J19" s="7"/>
      <c r="K19" s="8"/>
    </row>
    <row r="20" spans="1:11" ht="24" customHeight="1" x14ac:dyDescent="0.25">
      <c r="A20" s="10"/>
      <c r="B20" s="36" t="s">
        <v>21</v>
      </c>
      <c r="C20" s="36" t="s">
        <v>22</v>
      </c>
      <c r="D20" s="36" t="s">
        <v>23</v>
      </c>
      <c r="E20" s="36" t="s">
        <v>24</v>
      </c>
      <c r="F20" s="36" t="s">
        <v>25</v>
      </c>
      <c r="G20" s="36" t="s">
        <v>26</v>
      </c>
      <c r="H20" s="15"/>
      <c r="I20" s="7"/>
      <c r="J20" s="7"/>
      <c r="K20" s="8"/>
    </row>
    <row r="21" spans="1:11" ht="12" customHeight="1" x14ac:dyDescent="0.25">
      <c r="A21" s="10"/>
      <c r="B21" s="37" t="s">
        <v>85</v>
      </c>
      <c r="C21" s="38" t="s">
        <v>27</v>
      </c>
      <c r="D21" s="39">
        <v>1</v>
      </c>
      <c r="E21" s="64" t="s">
        <v>81</v>
      </c>
      <c r="F21" s="65">
        <v>18000</v>
      </c>
      <c r="G21" s="65">
        <f>(D21*F21)</f>
        <v>18000</v>
      </c>
      <c r="H21" s="15"/>
      <c r="I21" s="7"/>
      <c r="J21" s="7"/>
      <c r="K21" s="8"/>
    </row>
    <row r="22" spans="1:11" ht="12" customHeight="1" x14ac:dyDescent="0.25">
      <c r="A22" s="40"/>
      <c r="B22" s="157" t="s">
        <v>86</v>
      </c>
      <c r="C22" s="38" t="s">
        <v>27</v>
      </c>
      <c r="D22" s="39">
        <v>1</v>
      </c>
      <c r="E22" s="64" t="s">
        <v>82</v>
      </c>
      <c r="F22" s="65">
        <v>18000</v>
      </c>
      <c r="G22" s="65">
        <f>(D22*F22)</f>
        <v>18000</v>
      </c>
      <c r="H22" s="15"/>
      <c r="I22" s="7"/>
      <c r="J22" s="7"/>
      <c r="K22" s="8"/>
    </row>
    <row r="23" spans="1:11" ht="12" customHeight="1" x14ac:dyDescent="0.25">
      <c r="A23" s="103"/>
      <c r="B23" s="159" t="s">
        <v>33</v>
      </c>
      <c r="C23" s="156" t="s">
        <v>27</v>
      </c>
      <c r="D23" s="39">
        <v>1</v>
      </c>
      <c r="E23" s="64" t="s">
        <v>82</v>
      </c>
      <c r="F23" s="65">
        <v>18000</v>
      </c>
      <c r="G23" s="65">
        <f>(D23*F23)</f>
        <v>18000</v>
      </c>
      <c r="H23" s="15"/>
      <c r="I23" s="7"/>
      <c r="J23" s="7"/>
      <c r="K23" s="8"/>
    </row>
    <row r="24" spans="1:11" ht="12" customHeight="1" x14ac:dyDescent="0.25">
      <c r="A24" s="103"/>
      <c r="B24" s="159" t="s">
        <v>28</v>
      </c>
      <c r="C24" s="156" t="s">
        <v>27</v>
      </c>
      <c r="D24" s="39">
        <v>6</v>
      </c>
      <c r="E24" s="64" t="s">
        <v>83</v>
      </c>
      <c r="F24" s="65">
        <v>18000</v>
      </c>
      <c r="G24" s="65">
        <f>(D24*F24)</f>
        <v>108000</v>
      </c>
      <c r="H24" s="15"/>
      <c r="I24" s="7"/>
      <c r="J24" s="7"/>
      <c r="K24" s="8"/>
    </row>
    <row r="25" spans="1:11" ht="12" customHeight="1" x14ac:dyDescent="0.25">
      <c r="A25" s="103"/>
      <c r="B25" s="159" t="s">
        <v>87</v>
      </c>
      <c r="C25" s="156" t="s">
        <v>27</v>
      </c>
      <c r="D25" s="39">
        <v>1</v>
      </c>
      <c r="E25" s="64" t="s">
        <v>84</v>
      </c>
      <c r="F25" s="65">
        <v>18000</v>
      </c>
      <c r="G25" s="65">
        <f>(D25*F25)</f>
        <v>18000</v>
      </c>
      <c r="H25" s="15"/>
      <c r="I25" s="7"/>
      <c r="J25" s="7"/>
      <c r="K25" s="8"/>
    </row>
    <row r="26" spans="1:11" ht="12" customHeight="1" x14ac:dyDescent="0.25">
      <c r="A26" s="10"/>
      <c r="B26" s="158" t="s">
        <v>29</v>
      </c>
      <c r="C26" s="41"/>
      <c r="D26" s="42"/>
      <c r="E26" s="42"/>
      <c r="F26" s="42"/>
      <c r="G26" s="160">
        <f>SUM(G21:G25)</f>
        <v>180000</v>
      </c>
      <c r="H26" s="15"/>
      <c r="I26" s="7"/>
      <c r="J26" s="7"/>
      <c r="K26" s="8"/>
    </row>
    <row r="27" spans="1:11" ht="12.2" customHeight="1" x14ac:dyDescent="0.25">
      <c r="A27" s="2"/>
      <c r="B27" s="29"/>
      <c r="C27" s="31"/>
      <c r="D27" s="31"/>
      <c r="E27" s="31"/>
      <c r="F27" s="43"/>
      <c r="G27" s="43"/>
      <c r="H27" s="6"/>
      <c r="I27" s="7"/>
      <c r="J27" s="7"/>
      <c r="K27" s="8"/>
    </row>
    <row r="28" spans="1:11" ht="12.2" customHeight="1" x14ac:dyDescent="0.25">
      <c r="A28" s="32"/>
      <c r="B28" s="44" t="s">
        <v>30</v>
      </c>
      <c r="C28" s="45"/>
      <c r="D28" s="46"/>
      <c r="E28" s="47"/>
      <c r="F28" s="47"/>
      <c r="G28" s="47"/>
      <c r="H28" s="6"/>
      <c r="I28" s="7"/>
      <c r="J28" s="7"/>
      <c r="K28" s="8"/>
    </row>
    <row r="29" spans="1:11" ht="24" customHeight="1" x14ac:dyDescent="0.25">
      <c r="A29" s="32"/>
      <c r="B29" s="48" t="s">
        <v>21</v>
      </c>
      <c r="C29" s="49" t="s">
        <v>22</v>
      </c>
      <c r="D29" s="49" t="s">
        <v>23</v>
      </c>
      <c r="E29" s="50" t="s">
        <v>24</v>
      </c>
      <c r="F29" s="51" t="s">
        <v>25</v>
      </c>
      <c r="G29" s="50" t="s">
        <v>26</v>
      </c>
      <c r="H29" s="52"/>
      <c r="I29" s="7"/>
      <c r="J29" s="7"/>
      <c r="K29" s="8"/>
    </row>
    <row r="30" spans="1:11" ht="12.2" customHeight="1" x14ac:dyDescent="0.25">
      <c r="A30" s="32"/>
      <c r="B30" s="53"/>
      <c r="C30" s="54"/>
      <c r="D30" s="54"/>
      <c r="E30" s="53"/>
      <c r="F30" s="53"/>
      <c r="G30" s="53"/>
      <c r="H30" s="52"/>
      <c r="I30" s="7"/>
      <c r="J30" s="7"/>
      <c r="K30" s="8"/>
    </row>
    <row r="31" spans="1:11" ht="12.2" customHeight="1" x14ac:dyDescent="0.25">
      <c r="A31" s="32"/>
      <c r="B31" s="55" t="s">
        <v>31</v>
      </c>
      <c r="C31" s="56"/>
      <c r="D31" s="56"/>
      <c r="E31" s="57"/>
      <c r="F31" s="57"/>
      <c r="G31" s="57"/>
      <c r="H31" s="52"/>
      <c r="I31" s="7"/>
      <c r="J31" s="7"/>
      <c r="K31" s="8"/>
    </row>
    <row r="32" spans="1:11" ht="12.2" customHeight="1" x14ac:dyDescent="0.25">
      <c r="A32" s="2"/>
      <c r="B32" s="58"/>
      <c r="C32" s="59"/>
      <c r="D32" s="59"/>
      <c r="E32" s="59"/>
      <c r="F32" s="60"/>
      <c r="G32" s="60"/>
      <c r="H32" s="6"/>
      <c r="I32" s="7"/>
      <c r="J32" s="7"/>
      <c r="K32" s="8"/>
    </row>
    <row r="33" spans="1:11" ht="12.2" customHeight="1" x14ac:dyDescent="0.25">
      <c r="A33" s="32"/>
      <c r="B33" s="44" t="s">
        <v>32</v>
      </c>
      <c r="C33" s="45"/>
      <c r="D33" s="46"/>
      <c r="E33" s="47"/>
      <c r="F33" s="47"/>
      <c r="G33" s="47"/>
      <c r="H33" s="6"/>
      <c r="I33" s="7"/>
      <c r="J33" s="7"/>
      <c r="K33" s="8"/>
    </row>
    <row r="34" spans="1:11" ht="24" customHeight="1" x14ac:dyDescent="0.25">
      <c r="A34" s="32"/>
      <c r="B34" s="61" t="s">
        <v>21</v>
      </c>
      <c r="C34" s="61" t="s">
        <v>22</v>
      </c>
      <c r="D34" s="61" t="s">
        <v>23</v>
      </c>
      <c r="E34" s="62" t="s">
        <v>24</v>
      </c>
      <c r="F34" s="63" t="s">
        <v>25</v>
      </c>
      <c r="G34" s="62" t="s">
        <v>26</v>
      </c>
      <c r="H34" s="52"/>
      <c r="I34" s="7"/>
      <c r="J34" s="7"/>
      <c r="K34" s="8"/>
    </row>
    <row r="35" spans="1:11" ht="12.75" customHeight="1" x14ac:dyDescent="0.25">
      <c r="A35" s="10"/>
      <c r="B35" s="18" t="s">
        <v>88</v>
      </c>
      <c r="C35" s="38" t="s">
        <v>34</v>
      </c>
      <c r="D35" s="39">
        <v>8.6400000000000005E-2</v>
      </c>
      <c r="E35" s="64" t="s">
        <v>89</v>
      </c>
      <c r="F35" s="65">
        <v>384000</v>
      </c>
      <c r="G35" s="65">
        <f t="shared" ref="G35:G38" si="0">(D35*F35)</f>
        <v>33177.599999999999</v>
      </c>
      <c r="H35" s="15"/>
      <c r="I35" s="7"/>
      <c r="J35" s="7"/>
      <c r="K35" s="8"/>
    </row>
    <row r="36" spans="1:11" ht="12.75" customHeight="1" x14ac:dyDescent="0.25">
      <c r="A36" s="10"/>
      <c r="B36" s="18" t="s">
        <v>36</v>
      </c>
      <c r="C36" s="38" t="s">
        <v>34</v>
      </c>
      <c r="D36" s="39">
        <v>0.12970000000000001</v>
      </c>
      <c r="E36" s="64" t="s">
        <v>82</v>
      </c>
      <c r="F36" s="65">
        <v>432000</v>
      </c>
      <c r="G36" s="65">
        <f t="shared" si="0"/>
        <v>56030.400000000001</v>
      </c>
      <c r="H36" s="15"/>
      <c r="I36" s="7"/>
      <c r="J36" s="7"/>
      <c r="K36" s="8"/>
    </row>
    <row r="37" spans="1:11" ht="12.75" customHeight="1" x14ac:dyDescent="0.25">
      <c r="A37" s="10"/>
      <c r="B37" s="18" t="s">
        <v>37</v>
      </c>
      <c r="C37" s="38" t="s">
        <v>34</v>
      </c>
      <c r="D37" s="39">
        <v>6.4899999999999999E-2</v>
      </c>
      <c r="E37" s="64" t="s">
        <v>82</v>
      </c>
      <c r="F37" s="65">
        <v>432000</v>
      </c>
      <c r="G37" s="65">
        <f t="shared" si="0"/>
        <v>28036.799999999999</v>
      </c>
      <c r="H37" s="15"/>
      <c r="I37" s="7"/>
      <c r="J37" s="7"/>
      <c r="K37" s="8"/>
    </row>
    <row r="38" spans="1:11" ht="12.75" customHeight="1" x14ac:dyDescent="0.25">
      <c r="A38" s="10"/>
      <c r="B38" s="18" t="s">
        <v>38</v>
      </c>
      <c r="C38" s="38" t="s">
        <v>34</v>
      </c>
      <c r="D38" s="39">
        <v>0.1101</v>
      </c>
      <c r="E38" s="64" t="s">
        <v>82</v>
      </c>
      <c r="F38" s="65">
        <v>256000</v>
      </c>
      <c r="G38" s="65">
        <f t="shared" si="0"/>
        <v>28185.600000000002</v>
      </c>
      <c r="H38" s="15"/>
      <c r="I38" s="7"/>
      <c r="J38" s="7"/>
      <c r="K38" s="8"/>
    </row>
    <row r="39" spans="1:11" ht="12.75" customHeight="1" x14ac:dyDescent="0.25">
      <c r="A39" s="32"/>
      <c r="B39" s="55" t="s">
        <v>39</v>
      </c>
      <c r="C39" s="56"/>
      <c r="D39" s="56"/>
      <c r="E39" s="66"/>
      <c r="F39" s="66"/>
      <c r="G39" s="67">
        <f>SUM(G35:G38)</f>
        <v>145430.39999999999</v>
      </c>
      <c r="H39" s="52"/>
      <c r="I39" s="7"/>
      <c r="J39" s="7"/>
      <c r="K39" s="8"/>
    </row>
    <row r="40" spans="1:11" ht="12.2" customHeight="1" x14ac:dyDescent="0.25">
      <c r="A40" s="2"/>
      <c r="B40" s="58"/>
      <c r="C40" s="59"/>
      <c r="D40" s="59"/>
      <c r="E40" s="68"/>
      <c r="F40" s="69"/>
      <c r="G40" s="69"/>
      <c r="H40" s="6"/>
      <c r="I40" s="7"/>
      <c r="J40" s="7"/>
      <c r="K40" s="8"/>
    </row>
    <row r="41" spans="1:11" ht="12.2" customHeight="1" x14ac:dyDescent="0.25">
      <c r="A41" s="32"/>
      <c r="B41" s="44" t="s">
        <v>40</v>
      </c>
      <c r="C41" s="45"/>
      <c r="D41" s="46"/>
      <c r="E41" s="70"/>
      <c r="F41" s="70"/>
      <c r="G41" s="70"/>
      <c r="H41" s="6"/>
      <c r="I41" s="7"/>
      <c r="J41" s="7"/>
      <c r="K41" s="8"/>
    </row>
    <row r="42" spans="1:11" ht="24" customHeight="1" x14ac:dyDescent="0.25">
      <c r="A42" s="32"/>
      <c r="B42" s="71" t="s">
        <v>41</v>
      </c>
      <c r="C42" s="71" t="s">
        <v>42</v>
      </c>
      <c r="D42" s="71" t="s">
        <v>43</v>
      </c>
      <c r="E42" s="72" t="s">
        <v>24</v>
      </c>
      <c r="F42" s="72" t="s">
        <v>25</v>
      </c>
      <c r="G42" s="72" t="s">
        <v>26</v>
      </c>
      <c r="H42" s="52"/>
      <c r="I42" s="7"/>
      <c r="J42" s="7"/>
      <c r="K42" s="8"/>
    </row>
    <row r="43" spans="1:11" ht="12.75" customHeight="1" x14ac:dyDescent="0.25">
      <c r="A43" s="10"/>
      <c r="B43" s="20" t="s">
        <v>90</v>
      </c>
      <c r="C43" s="73" t="s">
        <v>44</v>
      </c>
      <c r="D43" s="74">
        <v>25</v>
      </c>
      <c r="E43" s="75" t="s">
        <v>82</v>
      </c>
      <c r="F43" s="76">
        <v>12480</v>
      </c>
      <c r="G43" s="76">
        <f t="shared" ref="G43:G45" si="1">(D43*F43)</f>
        <v>312000</v>
      </c>
      <c r="H43" s="15"/>
      <c r="I43" s="7"/>
      <c r="J43" s="7"/>
      <c r="K43" s="8"/>
    </row>
    <row r="44" spans="1:11" ht="12.75" customHeight="1" x14ac:dyDescent="0.25">
      <c r="A44" s="10"/>
      <c r="B44" s="20" t="s">
        <v>45</v>
      </c>
      <c r="C44" s="73" t="s">
        <v>44</v>
      </c>
      <c r="D44" s="74">
        <v>100</v>
      </c>
      <c r="E44" s="75" t="s">
        <v>82</v>
      </c>
      <c r="F44" s="76">
        <v>1155</v>
      </c>
      <c r="G44" s="76">
        <f t="shared" si="1"/>
        <v>115500</v>
      </c>
      <c r="H44" s="15"/>
      <c r="I44" s="7"/>
      <c r="J44" s="7"/>
      <c r="K44" s="8"/>
    </row>
    <row r="45" spans="1:11" ht="12.75" customHeight="1" x14ac:dyDescent="0.25">
      <c r="A45" s="10"/>
      <c r="B45" s="20" t="s">
        <v>46</v>
      </c>
      <c r="C45" s="73" t="s">
        <v>44</v>
      </c>
      <c r="D45" s="74">
        <v>300</v>
      </c>
      <c r="E45" s="75" t="s">
        <v>82</v>
      </c>
      <c r="F45" s="76">
        <v>1485</v>
      </c>
      <c r="G45" s="76">
        <f t="shared" si="1"/>
        <v>445500</v>
      </c>
      <c r="H45" s="15"/>
      <c r="I45" s="7"/>
      <c r="J45" s="7"/>
      <c r="K45" s="8"/>
    </row>
    <row r="46" spans="1:11" ht="12.75" customHeight="1" x14ac:dyDescent="0.25">
      <c r="A46" s="10"/>
      <c r="B46" s="20" t="s">
        <v>91</v>
      </c>
      <c r="C46" s="73" t="s">
        <v>44</v>
      </c>
      <c r="D46" s="74">
        <v>1000</v>
      </c>
      <c r="E46" s="75" t="s">
        <v>82</v>
      </c>
      <c r="F46" s="76">
        <v>209</v>
      </c>
      <c r="G46" s="76">
        <f>(D46*F46)</f>
        <v>209000</v>
      </c>
      <c r="H46" s="15"/>
      <c r="I46" s="7"/>
      <c r="J46" s="7"/>
      <c r="K46" s="8"/>
    </row>
    <row r="47" spans="1:11" ht="12.75" customHeight="1" x14ac:dyDescent="0.25">
      <c r="A47" s="10"/>
      <c r="B47" s="20" t="s">
        <v>47</v>
      </c>
      <c r="C47" s="73" t="s">
        <v>44</v>
      </c>
      <c r="D47" s="74">
        <v>150</v>
      </c>
      <c r="E47" s="75" t="s">
        <v>35</v>
      </c>
      <c r="F47" s="76">
        <v>1529</v>
      </c>
      <c r="G47" s="76">
        <f>(D47*F47)</f>
        <v>229350</v>
      </c>
      <c r="H47" s="15"/>
      <c r="I47" s="7"/>
      <c r="J47" s="7"/>
      <c r="K47" s="8"/>
    </row>
    <row r="48" spans="1:11" ht="13.7" customHeight="1" x14ac:dyDescent="0.25">
      <c r="A48" s="32"/>
      <c r="B48" s="55" t="s">
        <v>48</v>
      </c>
      <c r="C48" s="56"/>
      <c r="D48" s="56"/>
      <c r="E48" s="66"/>
      <c r="F48" s="66"/>
      <c r="G48" s="67">
        <f>SUM(G43:G47)</f>
        <v>1311350</v>
      </c>
      <c r="H48" s="52"/>
      <c r="I48" s="7"/>
      <c r="J48" s="7"/>
      <c r="K48" s="8"/>
    </row>
    <row r="49" spans="1:11" ht="12.2" customHeight="1" x14ac:dyDescent="0.25">
      <c r="A49" s="2"/>
      <c r="B49" s="58"/>
      <c r="C49" s="59"/>
      <c r="D49" s="59"/>
      <c r="E49" s="68"/>
      <c r="F49" s="69"/>
      <c r="G49" s="69"/>
      <c r="H49" s="6"/>
      <c r="I49" s="7"/>
      <c r="J49" s="7"/>
      <c r="K49" s="8"/>
    </row>
    <row r="50" spans="1:11" ht="12.2" customHeight="1" x14ac:dyDescent="0.25">
      <c r="A50" s="32"/>
      <c r="B50" s="44" t="s">
        <v>49</v>
      </c>
      <c r="C50" s="45"/>
      <c r="D50" s="46"/>
      <c r="E50" s="70"/>
      <c r="F50" s="70"/>
      <c r="G50" s="70"/>
      <c r="H50" s="6"/>
      <c r="I50" s="7"/>
      <c r="J50" s="7"/>
      <c r="K50" s="8"/>
    </row>
    <row r="51" spans="1:11" ht="24" customHeight="1" x14ac:dyDescent="0.25">
      <c r="A51" s="32"/>
      <c r="B51" s="61" t="s">
        <v>50</v>
      </c>
      <c r="C51" s="71" t="s">
        <v>42</v>
      </c>
      <c r="D51" s="71" t="s">
        <v>43</v>
      </c>
      <c r="E51" s="77" t="s">
        <v>24</v>
      </c>
      <c r="F51" s="72" t="s">
        <v>25</v>
      </c>
      <c r="G51" s="77" t="s">
        <v>26</v>
      </c>
      <c r="H51" s="52"/>
      <c r="I51" s="7"/>
      <c r="J51" s="7"/>
      <c r="K51" s="8"/>
    </row>
    <row r="52" spans="1:11" ht="12.75" customHeight="1" x14ac:dyDescent="0.25">
      <c r="A52" s="10"/>
      <c r="B52" s="18" t="s">
        <v>92</v>
      </c>
      <c r="C52" s="73" t="s">
        <v>93</v>
      </c>
      <c r="D52" s="78">
        <v>450</v>
      </c>
      <c r="E52" s="64" t="s">
        <v>94</v>
      </c>
      <c r="F52" s="79">
        <v>950</v>
      </c>
      <c r="G52" s="76">
        <f>(D52*F52)</f>
        <v>427500</v>
      </c>
      <c r="H52" s="15"/>
      <c r="I52" s="7"/>
      <c r="J52" s="7"/>
      <c r="K52" s="8"/>
    </row>
    <row r="53" spans="1:11" ht="13.7" customHeight="1" x14ac:dyDescent="0.25">
      <c r="A53" s="32"/>
      <c r="B53" s="80" t="s">
        <v>51</v>
      </c>
      <c r="C53" s="81"/>
      <c r="D53" s="81"/>
      <c r="E53" s="82"/>
      <c r="F53" s="82"/>
      <c r="G53" s="83">
        <f>G52</f>
        <v>427500</v>
      </c>
      <c r="H53" s="52"/>
      <c r="I53" s="7"/>
      <c r="J53" s="7"/>
      <c r="K53" s="8"/>
    </row>
    <row r="54" spans="1:11" ht="12.2" customHeight="1" x14ac:dyDescent="0.25">
      <c r="A54" s="2"/>
      <c r="B54" s="84"/>
      <c r="C54" s="84"/>
      <c r="D54" s="84"/>
      <c r="E54" s="85"/>
      <c r="F54" s="86"/>
      <c r="G54" s="86"/>
      <c r="H54" s="6"/>
      <c r="I54" s="7"/>
      <c r="J54" s="7"/>
      <c r="K54" s="8"/>
    </row>
    <row r="55" spans="1:11" ht="12.2" customHeight="1" x14ac:dyDescent="0.25">
      <c r="A55" s="10"/>
      <c r="B55" s="87" t="s">
        <v>52</v>
      </c>
      <c r="C55" s="88"/>
      <c r="D55" s="88"/>
      <c r="E55" s="89"/>
      <c r="F55" s="89"/>
      <c r="G55" s="90">
        <f>G26+G39+G48+G53</f>
        <v>2064280.4</v>
      </c>
      <c r="H55" s="15"/>
      <c r="I55" s="7"/>
      <c r="J55" s="7"/>
      <c r="K55" s="8"/>
    </row>
    <row r="56" spans="1:11" ht="12.2" customHeight="1" x14ac:dyDescent="0.25">
      <c r="A56" s="10"/>
      <c r="B56" s="91" t="s">
        <v>53</v>
      </c>
      <c r="C56" s="92"/>
      <c r="D56" s="92"/>
      <c r="E56" s="93"/>
      <c r="F56" s="93"/>
      <c r="G56" s="94">
        <f>G55*0.05</f>
        <v>103214.02</v>
      </c>
      <c r="H56" s="15"/>
      <c r="I56" s="7"/>
      <c r="J56" s="7"/>
      <c r="K56" s="8"/>
    </row>
    <row r="57" spans="1:11" ht="12.2" customHeight="1" x14ac:dyDescent="0.25">
      <c r="A57" s="10"/>
      <c r="B57" s="95" t="s">
        <v>54</v>
      </c>
      <c r="C57" s="96"/>
      <c r="D57" s="96"/>
      <c r="E57" s="97"/>
      <c r="F57" s="97"/>
      <c r="G57" s="98">
        <f>SUM(G55:G56)</f>
        <v>2167494.42</v>
      </c>
      <c r="H57" s="15"/>
      <c r="I57" s="7"/>
      <c r="J57" s="7"/>
      <c r="K57" s="8"/>
    </row>
    <row r="58" spans="1:11" ht="12.2" customHeight="1" x14ac:dyDescent="0.25">
      <c r="A58" s="10"/>
      <c r="B58" s="91" t="s">
        <v>55</v>
      </c>
      <c r="C58" s="92"/>
      <c r="D58" s="92"/>
      <c r="E58" s="93"/>
      <c r="F58" s="93"/>
      <c r="G58" s="94">
        <f>G12</f>
        <v>2925000</v>
      </c>
      <c r="H58" s="15"/>
      <c r="I58" s="7"/>
      <c r="J58" s="7"/>
      <c r="K58" s="8"/>
    </row>
    <row r="59" spans="1:11" ht="12.2" customHeight="1" x14ac:dyDescent="0.25">
      <c r="A59" s="10"/>
      <c r="B59" s="99" t="s">
        <v>56</v>
      </c>
      <c r="C59" s="100"/>
      <c r="D59" s="100"/>
      <c r="E59" s="101"/>
      <c r="F59" s="101"/>
      <c r="G59" s="102">
        <f>G58-G57</f>
        <v>757505.58000000007</v>
      </c>
      <c r="H59" s="52"/>
      <c r="I59" s="7"/>
      <c r="J59" s="7"/>
      <c r="K59" s="8"/>
    </row>
    <row r="60" spans="1:11" ht="12.2" customHeight="1" x14ac:dyDescent="0.25">
      <c r="A60" s="103"/>
      <c r="B60" s="104" t="s">
        <v>57</v>
      </c>
      <c r="C60" s="105"/>
      <c r="D60" s="105"/>
      <c r="E60" s="105"/>
      <c r="F60" s="105"/>
      <c r="G60" s="106"/>
      <c r="H60" s="7"/>
      <c r="I60" s="7"/>
      <c r="J60" s="7"/>
      <c r="K60" s="8"/>
    </row>
    <row r="61" spans="1:11" ht="12.75" customHeight="1" x14ac:dyDescent="0.25">
      <c r="A61" s="103"/>
      <c r="B61" s="107"/>
      <c r="C61" s="108"/>
      <c r="D61" s="108"/>
      <c r="E61" s="108"/>
      <c r="F61" s="108"/>
      <c r="G61" s="109"/>
      <c r="H61" s="7"/>
      <c r="I61" s="7"/>
      <c r="J61" s="7"/>
      <c r="K61" s="8"/>
    </row>
    <row r="62" spans="1:11" ht="12.2" customHeight="1" x14ac:dyDescent="0.25">
      <c r="A62" s="110"/>
      <c r="B62" s="111" t="s">
        <v>58</v>
      </c>
      <c r="C62" s="112"/>
      <c r="D62" s="112"/>
      <c r="E62" s="112"/>
      <c r="F62" s="113"/>
      <c r="G62" s="114"/>
      <c r="H62" s="7"/>
      <c r="I62" s="7"/>
      <c r="J62" s="7"/>
      <c r="K62" s="8"/>
    </row>
    <row r="63" spans="1:11" ht="12.2" customHeight="1" x14ac:dyDescent="0.25">
      <c r="A63" s="110"/>
      <c r="B63" s="115" t="s">
        <v>59</v>
      </c>
      <c r="C63" s="116"/>
      <c r="D63" s="116"/>
      <c r="E63" s="116"/>
      <c r="F63" s="117"/>
      <c r="G63" s="114"/>
      <c r="H63" s="7"/>
      <c r="I63" s="7"/>
      <c r="J63" s="7"/>
      <c r="K63" s="8"/>
    </row>
    <row r="64" spans="1:11" ht="12.2" customHeight="1" x14ac:dyDescent="0.25">
      <c r="A64" s="110"/>
      <c r="B64" s="115" t="s">
        <v>60</v>
      </c>
      <c r="C64" s="116"/>
      <c r="D64" s="116"/>
      <c r="E64" s="116"/>
      <c r="F64" s="117"/>
      <c r="G64" s="114"/>
      <c r="H64" s="7"/>
      <c r="I64" s="7"/>
      <c r="J64" s="7"/>
      <c r="K64" s="8"/>
    </row>
    <row r="65" spans="1:11" ht="12.2" customHeight="1" x14ac:dyDescent="0.25">
      <c r="A65" s="110"/>
      <c r="B65" s="115" t="s">
        <v>61</v>
      </c>
      <c r="C65" s="116"/>
      <c r="D65" s="116"/>
      <c r="E65" s="116"/>
      <c r="F65" s="117"/>
      <c r="G65" s="114"/>
      <c r="H65" s="7"/>
      <c r="I65" s="7"/>
      <c r="J65" s="7"/>
      <c r="K65" s="8"/>
    </row>
    <row r="66" spans="1:11" ht="12.2" customHeight="1" x14ac:dyDescent="0.25">
      <c r="A66" s="110"/>
      <c r="B66" s="115" t="s">
        <v>62</v>
      </c>
      <c r="C66" s="116"/>
      <c r="D66" s="116"/>
      <c r="E66" s="116"/>
      <c r="F66" s="117"/>
      <c r="G66" s="114"/>
      <c r="H66" s="7"/>
      <c r="I66" s="7"/>
      <c r="J66" s="7"/>
      <c r="K66" s="8"/>
    </row>
    <row r="67" spans="1:11" ht="12.2" customHeight="1" x14ac:dyDescent="0.25">
      <c r="A67" s="110"/>
      <c r="B67" s="115" t="s">
        <v>63</v>
      </c>
      <c r="C67" s="116"/>
      <c r="D67" s="116"/>
      <c r="E67" s="116"/>
      <c r="F67" s="117"/>
      <c r="G67" s="114"/>
      <c r="H67" s="7"/>
      <c r="I67" s="7"/>
      <c r="J67" s="7"/>
      <c r="K67" s="8"/>
    </row>
    <row r="68" spans="1:11" ht="12.75" customHeight="1" x14ac:dyDescent="0.25">
      <c r="A68" s="110"/>
      <c r="B68" s="118" t="s">
        <v>64</v>
      </c>
      <c r="C68" s="119"/>
      <c r="D68" s="119"/>
      <c r="E68" s="119"/>
      <c r="F68" s="120"/>
      <c r="G68" s="114"/>
      <c r="H68" s="7"/>
      <c r="I68" s="7"/>
      <c r="J68" s="7"/>
      <c r="K68" s="8"/>
    </row>
    <row r="69" spans="1:11" ht="12.75" customHeight="1" x14ac:dyDescent="0.25">
      <c r="A69" s="103"/>
      <c r="B69" s="121"/>
      <c r="C69" s="112"/>
      <c r="D69" s="112"/>
      <c r="E69" s="112"/>
      <c r="F69" s="112"/>
      <c r="G69" s="109"/>
      <c r="H69" s="7"/>
      <c r="I69" s="7"/>
      <c r="J69" s="7"/>
      <c r="K69" s="8"/>
    </row>
    <row r="70" spans="1:11" ht="15" customHeight="1" x14ac:dyDescent="0.25">
      <c r="A70" s="110"/>
      <c r="B70" s="161" t="s">
        <v>65</v>
      </c>
      <c r="C70" s="162"/>
      <c r="D70" s="122"/>
      <c r="E70" s="123"/>
      <c r="F70" s="124"/>
      <c r="G70" s="109"/>
      <c r="H70" s="7"/>
      <c r="I70" s="7"/>
      <c r="J70" s="7"/>
      <c r="K70" s="8"/>
    </row>
    <row r="71" spans="1:11" ht="12.2" customHeight="1" x14ac:dyDescent="0.25">
      <c r="A71" s="110"/>
      <c r="B71" s="125" t="s">
        <v>50</v>
      </c>
      <c r="C71" s="126" t="s">
        <v>66</v>
      </c>
      <c r="D71" s="127" t="s">
        <v>67</v>
      </c>
      <c r="E71" s="123"/>
      <c r="F71" s="124"/>
      <c r="G71" s="109"/>
      <c r="H71" s="7"/>
      <c r="I71" s="7"/>
      <c r="J71" s="7"/>
      <c r="K71" s="8"/>
    </row>
    <row r="72" spans="1:11" ht="12.2" customHeight="1" x14ac:dyDescent="0.25">
      <c r="A72" s="110"/>
      <c r="B72" s="128" t="s">
        <v>68</v>
      </c>
      <c r="C72" s="129">
        <f>G26</f>
        <v>180000</v>
      </c>
      <c r="D72" s="130">
        <f>(C72/C78)</f>
        <v>8.3045196490056025E-2</v>
      </c>
      <c r="E72" s="123"/>
      <c r="F72" s="124"/>
      <c r="G72" s="109"/>
      <c r="H72" s="7"/>
      <c r="I72" s="7"/>
      <c r="J72" s="7"/>
      <c r="K72" s="8"/>
    </row>
    <row r="73" spans="1:11" ht="12.2" customHeight="1" x14ac:dyDescent="0.25">
      <c r="A73" s="110"/>
      <c r="B73" s="128" t="s">
        <v>69</v>
      </c>
      <c r="C73" s="131">
        <v>0</v>
      </c>
      <c r="D73" s="130">
        <v>0</v>
      </c>
      <c r="E73" s="123"/>
      <c r="F73" s="124"/>
      <c r="G73" s="109"/>
      <c r="H73" s="7"/>
      <c r="I73" s="7"/>
      <c r="J73" s="7"/>
      <c r="K73" s="8"/>
    </row>
    <row r="74" spans="1:11" ht="12.2" customHeight="1" x14ac:dyDescent="0.25">
      <c r="A74" s="110"/>
      <c r="B74" s="128" t="s">
        <v>70</v>
      </c>
      <c r="C74" s="129">
        <f>G39</f>
        <v>145430.39999999999</v>
      </c>
      <c r="D74" s="130">
        <f>(C74/C78)</f>
        <v>6.7096089686819127E-2</v>
      </c>
      <c r="E74" s="123"/>
      <c r="F74" s="124"/>
      <c r="G74" s="109"/>
      <c r="H74" s="7"/>
      <c r="I74" s="7"/>
      <c r="J74" s="7"/>
      <c r="K74" s="8"/>
    </row>
    <row r="75" spans="1:11" ht="12.2" customHeight="1" x14ac:dyDescent="0.25">
      <c r="A75" s="110"/>
      <c r="B75" s="128" t="s">
        <v>41</v>
      </c>
      <c r="C75" s="129">
        <f>G48</f>
        <v>1311350</v>
      </c>
      <c r="D75" s="130">
        <f>(C75/C78)</f>
        <v>0.60500732454019424</v>
      </c>
      <c r="E75" s="123"/>
      <c r="F75" s="124"/>
      <c r="G75" s="109"/>
      <c r="H75" s="7"/>
      <c r="I75" s="7"/>
      <c r="J75" s="7"/>
      <c r="K75" s="8"/>
    </row>
    <row r="76" spans="1:11" ht="12.2" customHeight="1" x14ac:dyDescent="0.25">
      <c r="A76" s="110"/>
      <c r="B76" s="128" t="s">
        <v>71</v>
      </c>
      <c r="C76" s="132">
        <f>G52</f>
        <v>427500</v>
      </c>
      <c r="D76" s="130">
        <f>(C76/C78)</f>
        <v>0.19723234166388304</v>
      </c>
      <c r="E76" s="133"/>
      <c r="F76" s="134"/>
      <c r="G76" s="109"/>
      <c r="H76" s="7"/>
      <c r="I76" s="7"/>
      <c r="J76" s="7"/>
      <c r="K76" s="8"/>
    </row>
    <row r="77" spans="1:11" ht="12.2" customHeight="1" x14ac:dyDescent="0.25">
      <c r="A77" s="110"/>
      <c r="B77" s="128" t="s">
        <v>72</v>
      </c>
      <c r="C77" s="132">
        <f>G56</f>
        <v>103214.02</v>
      </c>
      <c r="D77" s="130">
        <f>(C77/C78)</f>
        <v>4.7619047619047623E-2</v>
      </c>
      <c r="E77" s="133"/>
      <c r="F77" s="134"/>
      <c r="G77" s="109"/>
      <c r="H77" s="7"/>
      <c r="I77" s="7"/>
      <c r="J77" s="7"/>
      <c r="K77" s="8"/>
    </row>
    <row r="78" spans="1:11" ht="12.75" customHeight="1" x14ac:dyDescent="0.25">
      <c r="A78" s="110"/>
      <c r="B78" s="135" t="s">
        <v>73</v>
      </c>
      <c r="C78" s="136">
        <f>SUM(C72:C77)</f>
        <v>2167494.42</v>
      </c>
      <c r="D78" s="137">
        <f>SUM(D72:D77)</f>
        <v>1</v>
      </c>
      <c r="E78" s="133"/>
      <c r="F78" s="134"/>
      <c r="G78" s="109"/>
      <c r="H78" s="7"/>
      <c r="I78" s="7"/>
      <c r="J78" s="7"/>
      <c r="K78" s="8"/>
    </row>
    <row r="79" spans="1:11" ht="12.2" customHeight="1" x14ac:dyDescent="0.25">
      <c r="A79" s="103"/>
      <c r="B79" s="138"/>
      <c r="C79" s="139"/>
      <c r="D79" s="139"/>
      <c r="E79" s="140"/>
      <c r="F79" s="140"/>
      <c r="G79" s="109"/>
      <c r="H79" s="7"/>
      <c r="I79" s="7"/>
      <c r="J79" s="7"/>
      <c r="K79" s="8"/>
    </row>
    <row r="80" spans="1:11" ht="12.75" customHeight="1" x14ac:dyDescent="0.25">
      <c r="A80" s="103"/>
      <c r="B80" s="141"/>
      <c r="C80" s="140"/>
      <c r="D80" s="140"/>
      <c r="E80" s="140"/>
      <c r="F80" s="140"/>
      <c r="G80" s="109"/>
      <c r="H80" s="7"/>
      <c r="I80" s="7"/>
      <c r="J80" s="7"/>
      <c r="K80" s="8"/>
    </row>
    <row r="81" spans="1:11" ht="12.2" customHeight="1" x14ac:dyDescent="0.25">
      <c r="A81" s="110"/>
      <c r="B81" s="142"/>
      <c r="C81" s="143" t="s">
        <v>74</v>
      </c>
      <c r="D81" s="144"/>
      <c r="E81" s="145"/>
      <c r="F81" s="146"/>
      <c r="G81" s="109"/>
      <c r="H81" s="7"/>
      <c r="I81" s="7"/>
      <c r="J81" s="7"/>
      <c r="K81" s="8"/>
    </row>
    <row r="82" spans="1:11" ht="12.2" customHeight="1" x14ac:dyDescent="0.25">
      <c r="A82" s="110"/>
      <c r="B82" s="125" t="s">
        <v>75</v>
      </c>
      <c r="C82" s="147">
        <v>400</v>
      </c>
      <c r="D82" s="147">
        <v>450</v>
      </c>
      <c r="E82" s="148">
        <v>500</v>
      </c>
      <c r="F82" s="146"/>
      <c r="G82" s="149"/>
      <c r="H82" s="7"/>
      <c r="I82" s="7"/>
      <c r="J82" s="7"/>
      <c r="K82" s="8"/>
    </row>
    <row r="83" spans="1:11" ht="12.75" customHeight="1" x14ac:dyDescent="0.25">
      <c r="A83" s="110"/>
      <c r="B83" s="135" t="s">
        <v>76</v>
      </c>
      <c r="C83" s="136">
        <f>(G57/C82)</f>
        <v>5418.7360499999995</v>
      </c>
      <c r="D83" s="136">
        <f>(G57/D82)</f>
        <v>4816.6542666666664</v>
      </c>
      <c r="E83" s="150">
        <f>(G57/E82)</f>
        <v>4334.98884</v>
      </c>
      <c r="F83" s="146"/>
      <c r="G83" s="149"/>
      <c r="H83" s="7"/>
      <c r="I83" s="7"/>
      <c r="J83" s="7"/>
      <c r="K83" s="8"/>
    </row>
    <row r="84" spans="1:11" ht="15.6" customHeight="1" x14ac:dyDescent="0.25">
      <c r="A84" s="103"/>
      <c r="B84" s="151" t="s">
        <v>77</v>
      </c>
      <c r="C84" s="152"/>
      <c r="D84" s="152"/>
      <c r="E84" s="152"/>
      <c r="F84" s="153"/>
      <c r="G84" s="153"/>
      <c r="H84" s="154"/>
      <c r="I84" s="154"/>
      <c r="J84" s="154"/>
      <c r="K84" s="155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Espinoza Soto Juan Alejandro</dc:creator>
  <cp:keywords/>
  <dc:description/>
  <cp:lastModifiedBy>BENI LAGOS ANA MARIA</cp:lastModifiedBy>
  <cp:revision/>
  <dcterms:created xsi:type="dcterms:W3CDTF">2023-04-10T16:39:50Z</dcterms:created>
  <dcterms:modified xsi:type="dcterms:W3CDTF">2023-04-27T17:11:25Z</dcterms:modified>
  <cp:category/>
  <cp:contentStatus/>
</cp:coreProperties>
</file>