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19200" windowHeight="10095"/>
  </bookViews>
  <sheets>
    <sheet name="ALMENDRO NIVEL MEDIO ALT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0" i="1"/>
  <c r="G49" i="1"/>
  <c r="G48" i="1"/>
  <c r="G46" i="1"/>
  <c r="G45" i="1"/>
  <c r="G60" i="1" l="1"/>
  <c r="G36" i="1" l="1"/>
  <c r="G40" i="1" s="1"/>
  <c r="D91" i="1" l="1"/>
  <c r="G62" i="1"/>
  <c r="C85" i="1" s="1"/>
  <c r="G55" i="1"/>
  <c r="G22" i="1"/>
  <c r="G23" i="1"/>
  <c r="G24" i="1"/>
  <c r="G25" i="1"/>
  <c r="G26" i="1"/>
  <c r="G21" i="1"/>
  <c r="G12" i="1"/>
  <c r="C83" i="1" l="1"/>
  <c r="G32" i="1"/>
  <c r="G67" i="1"/>
  <c r="G27" i="1" l="1"/>
  <c r="C81" i="1" s="1"/>
  <c r="G56" i="1"/>
  <c r="C84" i="1" s="1"/>
  <c r="G64" i="1" l="1"/>
  <c r="G65" i="1" s="1"/>
  <c r="G66" i="1" l="1"/>
  <c r="D92" i="1" s="1"/>
  <c r="C86" i="1"/>
  <c r="G68" i="1" l="1"/>
  <c r="E92" i="1"/>
  <c r="C92" i="1"/>
  <c r="C87" i="1"/>
  <c r="D84" i="1" l="1"/>
  <c r="D85" i="1"/>
  <c r="D81" i="1"/>
  <c r="D83" i="1"/>
  <c r="D86" i="1"/>
  <c r="D87" i="1" l="1"/>
</calcChain>
</file>

<file path=xl/sharedStrings.xml><?xml version="1.0" encoding="utf-8"?>
<sst xmlns="http://schemas.openxmlformats.org/spreadsheetml/2006/main" count="171" uniqueCount="112">
  <si>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</si>
  <si>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</si>
  <si>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</si>
  <si>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</si>
  <si>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</si>
  <si>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</si>
  <si>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</si>
  <si>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</si>
  <si>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</si>
  <si>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</si>
  <si>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</si>
  <si>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</si>
  <si>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</si>
  <si>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</si>
  <si>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</si>
  <si>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</si>
  <si>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</si>
  <si>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</si>
  <si>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</si>
  <si>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</si>
  <si>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</si>
  <si>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</si>
  <si>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</si>
  <si>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</si>
  <si>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</si>
  <si>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</si>
  <si>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</si>
  <si>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</si>
  <si>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</si>
  <si>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</si>
  <si>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</si>
  <si>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</si>
  <si>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HERBICIDAS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</si>
  <si>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</si>
  <si>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</si>
  <si>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</si>
  <si>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</si>
  <si>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</si>
  <si>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</si>
  <si>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</si>
  <si>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</si>
  <si>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</si>
  <si>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</si>
  <si>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</si>
  <si>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</si>
  <si>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</si>
  <si>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</si>
  <si>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</si>
  <si>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</si>
  <si>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</si>
  <si>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</si>
  <si>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</si>
  <si>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</si>
  <si>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</si>
  <si>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</si>
  <si>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</si>
  <si>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</si>
  <si>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</si>
  <si>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</si>
  <si>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</si>
  <si>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</si>
  <si>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</si>
  <si>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ALMENDRO</t>
  </si>
  <si>
    <t>NONPAREIL - EN PRODUCCIÓN</t>
  </si>
  <si>
    <t>MEDIO-ALTO</t>
  </si>
  <si>
    <t>METROPOLITANA</t>
  </si>
  <si>
    <t>SAN BERNARDO</t>
  </si>
  <si>
    <t>Mercado mayorista</t>
  </si>
  <si>
    <t>HELADAS, LLUVIAS EXTEMPORÁNEAS  y SEQUÍA</t>
  </si>
  <si>
    <t>RENDIMIENTO (Kg/Há.)</t>
  </si>
  <si>
    <t>PRECIO ESPERADO ($/kg)</t>
  </si>
  <si>
    <t>Feb-Mar</t>
  </si>
  <si>
    <t>Poda y pintura de corte</t>
  </si>
  <si>
    <t>May-Jun</t>
  </si>
  <si>
    <t>Poda en verde</t>
  </si>
  <si>
    <t>Sep-Nov</t>
  </si>
  <si>
    <t>Aplicación de agroquímicos</t>
  </si>
  <si>
    <t>Anual</t>
  </si>
  <si>
    <t>Riego</t>
  </si>
  <si>
    <t>Cosecha + Despelonado (Manual)</t>
  </si>
  <si>
    <t>Ene - Feb-Mar</t>
  </si>
  <si>
    <t>Control manual de malezas</t>
  </si>
  <si>
    <t xml:space="preserve"> </t>
  </si>
  <si>
    <t>Aplicación de pesticida</t>
  </si>
  <si>
    <t>Triturar residuos de poda</t>
  </si>
  <si>
    <t>Carga de Sacos Cosecha</t>
  </si>
  <si>
    <t>Flete para comercialización</t>
  </si>
  <si>
    <t>MCPA 750SL</t>
  </si>
  <si>
    <t>Oct-Feb</t>
  </si>
  <si>
    <t>Ago-Oct</t>
  </si>
  <si>
    <t xml:space="preserve">Clorpirifos 48CE </t>
  </si>
  <si>
    <t>Jun-Jul</t>
  </si>
  <si>
    <t>Aceite Citroliv</t>
  </si>
  <si>
    <t>Abamite ME</t>
  </si>
  <si>
    <t>Sep-Oct</t>
  </si>
  <si>
    <t>FUNGICIDAS</t>
  </si>
  <si>
    <t>Oxicloruro de cobre</t>
  </si>
  <si>
    <t>Mar-Jul</t>
  </si>
  <si>
    <t>Azufre mojable</t>
  </si>
  <si>
    <t>Mystic 520 SC</t>
  </si>
  <si>
    <t>Lt</t>
  </si>
  <si>
    <t>Oct-Nov</t>
  </si>
  <si>
    <t>Petróleo para riego</t>
  </si>
  <si>
    <t>Análisis Foliar</t>
  </si>
  <si>
    <t>ESCENARIOS COSTO UNITARIO  ($/kg)</t>
  </si>
  <si>
    <t>Rendimiento (kg/hà)</t>
  </si>
  <si>
    <t>Costo unitario ($/kg) (*)</t>
  </si>
  <si>
    <t>Jul</t>
  </si>
  <si>
    <t>Ago</t>
  </si>
  <si>
    <t>Paine y todos sus sectores</t>
  </si>
  <si>
    <t>Riperfull</t>
  </si>
  <si>
    <t xml:space="preserve">Unidad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</si>
</sst>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FF0000"/>
      <name val="Arial Narrow"/>
      <family val="2"/>
    </font>
    <font>
      <sz val="9"/>
      <color rgb="FFFF0000"/>
      <name val="Calibri"/>
      <family val="2"/>
    </font>
    <font>
      <sz val="11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14" fillId="2" borderId="21" xfId="0" applyFont="1" applyFill="1" applyBorder="1" applyAlignment="1"/>
    <xf numFmtId="0" fontId="0" fillId="2" borderId="22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3" xfId="0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4" fillId="2" borderId="21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49" fontId="14" fillId="2" borderId="40" xfId="0" applyNumberFormat="1" applyFont="1" applyFill="1" applyBorder="1" applyAlignment="1">
      <alignment vertical="center"/>
    </xf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/>
    </xf>
    <xf numFmtId="3" fontId="2" fillId="2" borderId="18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20" xfId="0" applyNumberFormat="1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/>
    </xf>
    <xf numFmtId="164" fontId="1" fillId="5" borderId="26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5" borderId="28" xfId="0" applyNumberFormat="1" applyFont="1" applyFill="1" applyBorder="1" applyAlignment="1">
      <alignment horizontal="center" vertical="center"/>
    </xf>
    <xf numFmtId="164" fontId="1" fillId="6" borderId="31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6" fillId="2" borderId="21" xfId="0" applyNumberFormat="1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44" xfId="0" applyFont="1" applyFill="1" applyBorder="1" applyAlignment="1">
      <alignment horizontal="center"/>
    </xf>
    <xf numFmtId="0" fontId="14" fillId="7" borderId="21" xfId="0" applyFont="1" applyFill="1" applyBorder="1" applyAlignment="1">
      <alignment horizontal="center"/>
    </xf>
    <xf numFmtId="9" fontId="14" fillId="2" borderId="33" xfId="0" applyNumberFormat="1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 vertical="center"/>
    </xf>
    <xf numFmtId="9" fontId="12" fillId="8" borderId="36" xfId="0" applyNumberFormat="1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165" fontId="12" fillId="8" borderId="35" xfId="0" applyNumberFormat="1" applyFont="1" applyFill="1" applyBorder="1" applyAlignment="1">
      <alignment horizontal="right" vertical="center"/>
    </xf>
    <xf numFmtId="165" fontId="12" fillId="8" borderId="3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>
      <alignment horizontal="right"/>
    </xf>
    <xf numFmtId="49" fontId="12" fillId="8" borderId="47" xfId="0" applyNumberFormat="1" applyFont="1" applyFill="1" applyBorder="1" applyAlignment="1">
      <alignment vertical="center"/>
    </xf>
    <xf numFmtId="49" fontId="12" fillId="8" borderId="48" xfId="0" applyNumberFormat="1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horizontal="center"/>
    </xf>
    <xf numFmtId="166" fontId="4" fillId="2" borderId="6" xfId="0" applyNumberFormat="1" applyFont="1" applyFill="1" applyBorder="1" applyAlignment="1">
      <alignment horizontal="right" vertical="center" wrapText="1"/>
    </xf>
    <xf numFmtId="3" fontId="12" fillId="8" borderId="48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17" fontId="19" fillId="0" borderId="53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horizontal="center" vertical="center"/>
    </xf>
    <xf numFmtId="0" fontId="22" fillId="2" borderId="10" xfId="0" applyFont="1" applyFill="1" applyBorder="1" applyAlignment="1"/>
    <xf numFmtId="0" fontId="22" fillId="0" borderId="0" xfId="0" applyNumberFormat="1" applyFont="1" applyAlignment="1"/>
    <xf numFmtId="0" fontId="22" fillId="0" borderId="0" xfId="0" applyFont="1" applyAlignment="1"/>
    <xf numFmtId="3" fontId="24" fillId="10" borderId="6" xfId="0" applyNumberFormat="1" applyFont="1" applyFill="1" applyBorder="1" applyAlignment="1">
      <alignment horizontal="center"/>
    </xf>
    <xf numFmtId="49" fontId="8" fillId="11" borderId="15" xfId="0" applyNumberFormat="1" applyFont="1" applyFill="1" applyBorder="1" applyAlignment="1">
      <alignment vertical="center"/>
    </xf>
    <xf numFmtId="0" fontId="8" fillId="11" borderId="15" xfId="0" applyFont="1" applyFill="1" applyBorder="1" applyAlignment="1">
      <alignment horizontal="center" vertical="center"/>
    </xf>
    <xf numFmtId="3" fontId="8" fillId="11" borderId="15" xfId="0" applyNumberFormat="1" applyFont="1" applyFill="1" applyBorder="1" applyAlignment="1">
      <alignment horizontal="center" vertical="center"/>
    </xf>
    <xf numFmtId="49" fontId="23" fillId="10" borderId="6" xfId="0" applyNumberFormat="1" applyFont="1" applyFill="1" applyBorder="1" applyAlignment="1"/>
    <xf numFmtId="49" fontId="20" fillId="10" borderId="6" xfId="0" applyNumberFormat="1" applyFont="1" applyFill="1" applyBorder="1" applyAlignment="1">
      <alignment horizontal="center"/>
    </xf>
    <xf numFmtId="0" fontId="20" fillId="10" borderId="6" xfId="0" applyNumberFormat="1" applyFont="1" applyFill="1" applyBorder="1" applyAlignment="1">
      <alignment horizontal="center"/>
    </xf>
    <xf numFmtId="3" fontId="20" fillId="10" borderId="6" xfId="0" applyNumberFormat="1" applyFont="1" applyFill="1" applyBorder="1" applyAlignment="1">
      <alignment horizontal="center"/>
    </xf>
    <xf numFmtId="49" fontId="24" fillId="10" borderId="6" xfId="0" applyNumberFormat="1" applyFont="1" applyFill="1" applyBorder="1" applyAlignment="1"/>
    <xf numFmtId="49" fontId="24" fillId="10" borderId="6" xfId="0" applyNumberFormat="1" applyFont="1" applyFill="1" applyBorder="1" applyAlignment="1">
      <alignment horizontal="center"/>
    </xf>
    <xf numFmtId="0" fontId="24" fillId="10" borderId="6" xfId="0" applyNumberFormat="1" applyFont="1" applyFill="1" applyBorder="1" applyAlignment="1">
      <alignment horizontal="center"/>
    </xf>
    <xf numFmtId="0" fontId="24" fillId="10" borderId="6" xfId="0" applyFont="1" applyFill="1" applyBorder="1" applyAlignment="1">
      <alignment horizontal="center"/>
    </xf>
    <xf numFmtId="49" fontId="24" fillId="10" borderId="19" xfId="0" applyNumberFormat="1" applyFont="1" applyFill="1" applyBorder="1" applyAlignment="1"/>
    <xf numFmtId="49" fontId="24" fillId="10" borderId="19" xfId="0" applyNumberFormat="1" applyFont="1" applyFill="1" applyBorder="1" applyAlignment="1">
      <alignment horizontal="center"/>
    </xf>
    <xf numFmtId="0" fontId="24" fillId="10" borderId="19" xfId="0" applyNumberFormat="1" applyFont="1" applyFill="1" applyBorder="1" applyAlignment="1">
      <alignment horizontal="center"/>
    </xf>
    <xf numFmtId="3" fontId="24" fillId="10" borderId="19" xfId="0" applyNumberFormat="1" applyFont="1" applyFill="1" applyBorder="1" applyAlignment="1">
      <alignment horizontal="center"/>
    </xf>
    <xf numFmtId="49" fontId="17" fillId="9" borderId="50" xfId="0" applyNumberFormat="1" applyFont="1" applyFill="1" applyBorder="1" applyAlignment="1">
      <alignment horizontal="center" vertical="center"/>
    </xf>
    <xf numFmtId="49" fontId="17" fillId="9" borderId="51" xfId="0" applyNumberFormat="1" applyFont="1" applyFill="1" applyBorder="1" applyAlignment="1">
      <alignment horizontal="center" vertical="center"/>
    </xf>
    <xf numFmtId="49" fontId="17" fillId="9" borderId="52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left"/>
    </xf>
    <xf numFmtId="49" fontId="4" fillId="2" borderId="46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285748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190500"/>
          <a:ext cx="597217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93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42578125" style="1" customWidth="1"/>
    <col min="3" max="3" width="19" style="1" customWidth="1"/>
    <col min="4" max="4" width="8.28515625" style="96" customWidth="1"/>
    <col min="5" max="5" width="12.42578125" style="96" customWidth="1"/>
    <col min="6" max="6" width="12.140625" style="96" customWidth="1"/>
    <col min="7" max="7" width="14.85546875" style="96" customWidth="1"/>
    <col min="8" max="240" width="10.85546875" style="1" customWidth="1"/>
  </cols>
  <sheetData>
    <row r="1" spans="1:7" ht="15" customHeight="1" x14ac:dyDescent="0.25">
      <c r="A1" s="2"/>
      <c r="B1" s="2"/>
      <c r="C1" s="2"/>
      <c r="D1" s="78"/>
      <c r="E1" s="78"/>
      <c r="F1" s="78"/>
      <c r="G1" s="78"/>
    </row>
    <row r="2" spans="1:7" ht="15" customHeight="1" x14ac:dyDescent="0.25">
      <c r="A2" s="2"/>
      <c r="B2" s="2"/>
      <c r="C2" s="2"/>
      <c r="D2" s="78"/>
      <c r="E2" s="78"/>
      <c r="F2" s="78"/>
      <c r="G2" s="78"/>
    </row>
    <row r="3" spans="1:7" ht="15" customHeight="1" x14ac:dyDescent="0.25">
      <c r="A3" s="2"/>
      <c r="B3" s="2"/>
      <c r="C3" s="2"/>
      <c r="D3" s="78"/>
      <c r="E3" s="78"/>
      <c r="F3" s="78"/>
      <c r="G3" s="78"/>
    </row>
    <row r="4" spans="1:7" ht="15" customHeight="1" x14ac:dyDescent="0.25">
      <c r="A4" s="2"/>
      <c r="B4" s="2"/>
      <c r="C4" s="2"/>
      <c r="D4" s="78"/>
      <c r="E4" s="78"/>
      <c r="F4" s="78"/>
      <c r="G4" s="78"/>
    </row>
    <row r="5" spans="1:7" ht="15" customHeight="1" x14ac:dyDescent="0.25">
      <c r="A5" s="2"/>
      <c r="B5" s="2"/>
      <c r="C5" s="2"/>
      <c r="D5" s="78"/>
      <c r="E5" s="78"/>
      <c r="F5" s="78"/>
      <c r="G5" s="78"/>
    </row>
    <row r="6" spans="1:7" ht="15" customHeight="1" x14ac:dyDescent="0.25">
      <c r="A6" s="2"/>
      <c r="B6" s="2"/>
      <c r="C6" s="2"/>
      <c r="D6" s="78"/>
      <c r="E6" s="78"/>
      <c r="F6" s="78"/>
      <c r="G6" s="78"/>
    </row>
    <row r="7" spans="1:7" ht="15" customHeight="1" x14ac:dyDescent="0.25">
      <c r="A7" s="2"/>
      <c r="B7" s="2"/>
      <c r="C7" s="2"/>
      <c r="D7" s="78"/>
      <c r="E7" s="78"/>
      <c r="F7" s="78"/>
      <c r="G7" s="78"/>
    </row>
    <row r="8" spans="1:7" ht="15" customHeight="1" x14ac:dyDescent="0.25">
      <c r="A8" s="2"/>
      <c r="B8" s="3"/>
      <c r="C8" s="4"/>
      <c r="D8" s="78"/>
      <c r="E8" s="79"/>
      <c r="F8" s="79"/>
      <c r="G8" s="79"/>
    </row>
    <row r="9" spans="1:7" ht="12" customHeight="1" x14ac:dyDescent="0.25">
      <c r="A9" s="5"/>
      <c r="B9" s="6" t="s">
        <v>0</v>
      </c>
      <c r="C9" s="7" t="s">
        <v>62</v>
      </c>
      <c r="D9" s="97"/>
      <c r="E9" s="158" t="s">
        <v>69</v>
      </c>
      <c r="F9" s="159"/>
      <c r="G9" s="127">
        <v>4500</v>
      </c>
    </row>
    <row r="10" spans="1:7" ht="27" customHeight="1" x14ac:dyDescent="0.25">
      <c r="A10" s="5"/>
      <c r="B10" s="8" t="s">
        <v>1</v>
      </c>
      <c r="C10" s="71" t="s">
        <v>63</v>
      </c>
      <c r="D10" s="98"/>
      <c r="E10" s="156" t="s">
        <v>2</v>
      </c>
      <c r="F10" s="157"/>
      <c r="G10" s="119" t="s">
        <v>71</v>
      </c>
    </row>
    <row r="11" spans="1:7" ht="18" customHeight="1" x14ac:dyDescent="0.25">
      <c r="A11" s="5"/>
      <c r="B11" s="8" t="s">
        <v>3</v>
      </c>
      <c r="C11" s="10" t="s">
        <v>64</v>
      </c>
      <c r="D11" s="98"/>
      <c r="E11" s="154" t="s">
        <v>70</v>
      </c>
      <c r="F11" s="155"/>
      <c r="G11" s="125">
        <v>6500</v>
      </c>
    </row>
    <row r="12" spans="1:7" ht="14.25" customHeight="1" x14ac:dyDescent="0.25">
      <c r="A12" s="5"/>
      <c r="B12" s="8" t="s">
        <v>4</v>
      </c>
      <c r="C12" s="11" t="s">
        <v>65</v>
      </c>
      <c r="D12" s="98"/>
      <c r="E12" s="162" t="s">
        <v>5</v>
      </c>
      <c r="F12" s="163"/>
      <c r="G12" s="12">
        <f>G9*G11</f>
        <v>29250000</v>
      </c>
    </row>
    <row r="13" spans="1:7" ht="16.5" customHeight="1" x14ac:dyDescent="0.25">
      <c r="A13" s="5"/>
      <c r="B13" s="8" t="s">
        <v>6</v>
      </c>
      <c r="C13" s="10" t="s">
        <v>66</v>
      </c>
      <c r="D13" s="98"/>
      <c r="E13" s="154" t="s">
        <v>7</v>
      </c>
      <c r="F13" s="155"/>
      <c r="G13" s="121" t="s">
        <v>67</v>
      </c>
    </row>
    <row r="14" spans="1:7" ht="23.25" customHeight="1" x14ac:dyDescent="0.25">
      <c r="A14" s="5"/>
      <c r="B14" s="8" t="s">
        <v>8</v>
      </c>
      <c r="C14" s="130" t="s">
        <v>109</v>
      </c>
      <c r="D14" s="98"/>
      <c r="E14" s="156" t="s">
        <v>9</v>
      </c>
      <c r="F14" s="157"/>
      <c r="G14" s="128" t="s">
        <v>71</v>
      </c>
    </row>
    <row r="15" spans="1:7" ht="25.5" customHeight="1" x14ac:dyDescent="0.25">
      <c r="A15" s="5"/>
      <c r="B15" s="8" t="s">
        <v>10</v>
      </c>
      <c r="C15" s="129">
        <v>44726</v>
      </c>
      <c r="D15" s="98"/>
      <c r="E15" s="156" t="s">
        <v>11</v>
      </c>
      <c r="F15" s="157"/>
      <c r="G15" s="120" t="s">
        <v>68</v>
      </c>
    </row>
    <row r="16" spans="1:7" ht="12" customHeight="1" x14ac:dyDescent="0.25">
      <c r="A16" s="2"/>
      <c r="B16" s="13"/>
      <c r="C16" s="14"/>
      <c r="D16" s="99"/>
      <c r="E16" s="100"/>
      <c r="F16" s="100"/>
      <c r="G16" s="80"/>
    </row>
    <row r="17" spans="1:7" ht="12" customHeight="1" x14ac:dyDescent="0.25">
      <c r="A17" s="15"/>
      <c r="B17" s="160" t="s">
        <v>12</v>
      </c>
      <c r="C17" s="161"/>
      <c r="D17" s="161"/>
      <c r="E17" s="161"/>
      <c r="F17" s="161"/>
      <c r="G17" s="161"/>
    </row>
    <row r="18" spans="1:7" ht="12" customHeight="1" x14ac:dyDescent="0.25">
      <c r="A18" s="2"/>
      <c r="B18" s="16"/>
      <c r="C18" s="17"/>
      <c r="D18" s="81"/>
      <c r="E18" s="81"/>
      <c r="F18" s="81"/>
      <c r="G18" s="81"/>
    </row>
    <row r="19" spans="1:7" ht="12" customHeight="1" x14ac:dyDescent="0.25">
      <c r="A19" s="5"/>
      <c r="B19" s="19" t="s">
        <v>13</v>
      </c>
      <c r="C19" s="20"/>
      <c r="D19" s="82"/>
      <c r="E19" s="82"/>
      <c r="F19" s="82"/>
      <c r="G19" s="82"/>
    </row>
    <row r="20" spans="1:7" ht="31.5" customHeight="1" x14ac:dyDescent="0.25">
      <c r="A20" s="15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 x14ac:dyDescent="0.25">
      <c r="A21" s="15"/>
      <c r="B21" s="9" t="s">
        <v>72</v>
      </c>
      <c r="C21" s="22" t="s">
        <v>20</v>
      </c>
      <c r="D21" s="72">
        <v>30</v>
      </c>
      <c r="E21" s="22" t="s">
        <v>73</v>
      </c>
      <c r="F21" s="73">
        <v>30000</v>
      </c>
      <c r="G21" s="73">
        <f>D21*F21</f>
        <v>900000</v>
      </c>
    </row>
    <row r="22" spans="1:7" ht="12.75" customHeight="1" x14ac:dyDescent="0.25">
      <c r="A22" s="15"/>
      <c r="B22" s="70" t="s">
        <v>74</v>
      </c>
      <c r="C22" s="22" t="s">
        <v>20</v>
      </c>
      <c r="D22" s="72">
        <v>4</v>
      </c>
      <c r="E22" s="22" t="s">
        <v>75</v>
      </c>
      <c r="F22" s="73">
        <v>30000</v>
      </c>
      <c r="G22" s="73">
        <f t="shared" ref="G22:G26" si="0">D22*F22</f>
        <v>120000</v>
      </c>
    </row>
    <row r="23" spans="1:7" ht="12.75" customHeight="1" x14ac:dyDescent="0.25">
      <c r="A23" s="15"/>
      <c r="B23" s="70" t="s">
        <v>76</v>
      </c>
      <c r="C23" s="22" t="s">
        <v>20</v>
      </c>
      <c r="D23" s="72">
        <v>4</v>
      </c>
      <c r="E23" s="22" t="s">
        <v>77</v>
      </c>
      <c r="F23" s="73">
        <v>30000</v>
      </c>
      <c r="G23" s="73">
        <f t="shared" si="0"/>
        <v>120000</v>
      </c>
    </row>
    <row r="24" spans="1:7" ht="12.75" customHeight="1" x14ac:dyDescent="0.25">
      <c r="A24" s="15"/>
      <c r="B24" s="70" t="s">
        <v>78</v>
      </c>
      <c r="C24" s="22" t="s">
        <v>20</v>
      </c>
      <c r="D24" s="72">
        <v>15</v>
      </c>
      <c r="E24" s="22" t="s">
        <v>77</v>
      </c>
      <c r="F24" s="73">
        <v>30000</v>
      </c>
      <c r="G24" s="73">
        <f t="shared" si="0"/>
        <v>450000</v>
      </c>
    </row>
    <row r="25" spans="1:7" ht="15" x14ac:dyDescent="0.25">
      <c r="A25" s="15"/>
      <c r="B25" s="9" t="s">
        <v>79</v>
      </c>
      <c r="C25" s="22" t="s">
        <v>20</v>
      </c>
      <c r="D25" s="72">
        <v>80</v>
      </c>
      <c r="E25" s="22" t="s">
        <v>80</v>
      </c>
      <c r="F25" s="73">
        <v>30000</v>
      </c>
      <c r="G25" s="73">
        <f t="shared" si="0"/>
        <v>2400000</v>
      </c>
    </row>
    <row r="26" spans="1:7" ht="12.75" customHeight="1" x14ac:dyDescent="0.25">
      <c r="A26" s="15"/>
      <c r="B26" s="9" t="s">
        <v>81</v>
      </c>
      <c r="C26" s="22" t="s">
        <v>20</v>
      </c>
      <c r="D26" s="72">
        <v>3</v>
      </c>
      <c r="E26" s="22" t="s">
        <v>77</v>
      </c>
      <c r="F26" s="73">
        <v>30000</v>
      </c>
      <c r="G26" s="73">
        <f t="shared" si="0"/>
        <v>90000</v>
      </c>
    </row>
    <row r="27" spans="1:7" ht="12.75" customHeight="1" x14ac:dyDescent="0.25">
      <c r="A27" s="15"/>
      <c r="B27" s="23" t="s">
        <v>21</v>
      </c>
      <c r="C27" s="24"/>
      <c r="D27" s="24"/>
      <c r="E27" s="24"/>
      <c r="F27" s="24"/>
      <c r="G27" s="74">
        <f>SUM(G21:G26)</f>
        <v>4080000</v>
      </c>
    </row>
    <row r="28" spans="1:7" ht="12" customHeight="1" x14ac:dyDescent="0.25">
      <c r="A28" s="2"/>
      <c r="B28" s="16"/>
      <c r="C28" s="18"/>
      <c r="D28" s="81"/>
      <c r="E28" s="81"/>
      <c r="F28" s="83"/>
      <c r="G28" s="83"/>
    </row>
    <row r="29" spans="1:7" ht="12" customHeight="1" x14ac:dyDescent="0.25">
      <c r="A29" s="5"/>
      <c r="B29" s="25" t="s">
        <v>22</v>
      </c>
      <c r="C29" s="26"/>
      <c r="D29" s="27"/>
      <c r="E29" s="27"/>
      <c r="F29" s="27"/>
      <c r="G29" s="27"/>
    </row>
    <row r="30" spans="1:7" ht="24" customHeight="1" x14ac:dyDescent="0.25">
      <c r="A30" s="5"/>
      <c r="B30" s="28" t="s">
        <v>14</v>
      </c>
      <c r="C30" s="29" t="s">
        <v>15</v>
      </c>
      <c r="D30" s="29" t="s">
        <v>16</v>
      </c>
      <c r="E30" s="28" t="s">
        <v>17</v>
      </c>
      <c r="F30" s="29" t="s">
        <v>18</v>
      </c>
      <c r="G30" s="28" t="s">
        <v>19</v>
      </c>
    </row>
    <row r="31" spans="1:7" ht="12" customHeight="1" x14ac:dyDescent="0.25">
      <c r="A31" s="5"/>
      <c r="B31" s="30" t="s">
        <v>82</v>
      </c>
      <c r="C31" s="30" t="s">
        <v>82</v>
      </c>
      <c r="D31" s="30" t="s">
        <v>82</v>
      </c>
      <c r="E31" s="30" t="s">
        <v>82</v>
      </c>
      <c r="F31" s="75" t="s">
        <v>82</v>
      </c>
      <c r="G31" s="75">
        <v>0</v>
      </c>
    </row>
    <row r="32" spans="1:7" ht="12" customHeight="1" x14ac:dyDescent="0.25">
      <c r="A32" s="5"/>
      <c r="B32" s="76" t="s">
        <v>23</v>
      </c>
      <c r="C32" s="31"/>
      <c r="D32" s="31"/>
      <c r="E32" s="31"/>
      <c r="F32" s="31"/>
      <c r="G32" s="77">
        <f>SUM(G31)</f>
        <v>0</v>
      </c>
    </row>
    <row r="33" spans="1:240" ht="12" customHeight="1" x14ac:dyDescent="0.25">
      <c r="A33" s="2"/>
      <c r="B33" s="32"/>
      <c r="C33" s="33"/>
      <c r="D33" s="39"/>
      <c r="E33" s="39"/>
      <c r="F33" s="84"/>
      <c r="G33" s="84"/>
    </row>
    <row r="34" spans="1:240" ht="12" customHeight="1" x14ac:dyDescent="0.25">
      <c r="A34" s="5"/>
      <c r="B34" s="25" t="s">
        <v>24</v>
      </c>
      <c r="C34" s="26"/>
      <c r="D34" s="27"/>
      <c r="E34" s="27"/>
      <c r="F34" s="27"/>
      <c r="G34" s="27"/>
    </row>
    <row r="35" spans="1:240" ht="24" customHeight="1" x14ac:dyDescent="0.25">
      <c r="A35" s="5"/>
      <c r="B35" s="34" t="s">
        <v>14</v>
      </c>
      <c r="C35" s="34" t="s">
        <v>15</v>
      </c>
      <c r="D35" s="34" t="s">
        <v>16</v>
      </c>
      <c r="E35" s="34" t="s">
        <v>17</v>
      </c>
      <c r="F35" s="35" t="s">
        <v>18</v>
      </c>
      <c r="G35" s="34" t="s">
        <v>19</v>
      </c>
    </row>
    <row r="36" spans="1:240" ht="12.75" customHeight="1" x14ac:dyDescent="0.25">
      <c r="A36" s="15"/>
      <c r="B36" s="9" t="s">
        <v>83</v>
      </c>
      <c r="C36" s="22" t="s">
        <v>25</v>
      </c>
      <c r="D36" s="72">
        <v>2</v>
      </c>
      <c r="E36" s="22" t="s">
        <v>77</v>
      </c>
      <c r="F36" s="73">
        <v>298444.79999999999</v>
      </c>
      <c r="G36" s="73">
        <f>D36*F36</f>
        <v>596889.59999999998</v>
      </c>
    </row>
    <row r="37" spans="1:240" ht="12.75" customHeight="1" x14ac:dyDescent="0.25">
      <c r="A37" s="15"/>
      <c r="B37" s="9" t="s">
        <v>84</v>
      </c>
      <c r="C37" s="22" t="s">
        <v>25</v>
      </c>
      <c r="D37" s="72">
        <v>0.8</v>
      </c>
      <c r="E37" s="22" t="s">
        <v>107</v>
      </c>
      <c r="F37" s="73">
        <v>130569.60000000001</v>
      </c>
      <c r="G37" s="73">
        <v>56000</v>
      </c>
    </row>
    <row r="38" spans="1:240" ht="12.75" customHeight="1" x14ac:dyDescent="0.25">
      <c r="A38" s="15"/>
      <c r="B38" s="9" t="s">
        <v>85</v>
      </c>
      <c r="C38" s="22" t="s">
        <v>25</v>
      </c>
      <c r="D38" s="72">
        <v>3</v>
      </c>
      <c r="E38" s="22" t="s">
        <v>108</v>
      </c>
      <c r="F38" s="73">
        <v>167875.20000000001</v>
      </c>
      <c r="G38" s="73">
        <v>240000</v>
      </c>
    </row>
    <row r="39" spans="1:240" ht="12.75" customHeight="1" x14ac:dyDescent="0.25">
      <c r="A39" s="15"/>
      <c r="B39" s="9" t="s">
        <v>86</v>
      </c>
      <c r="C39" s="22" t="s">
        <v>25</v>
      </c>
      <c r="D39" s="72">
        <v>3</v>
      </c>
      <c r="E39" s="22" t="s">
        <v>77</v>
      </c>
      <c r="F39" s="73">
        <v>144720</v>
      </c>
      <c r="G39" s="73">
        <v>140000</v>
      </c>
    </row>
    <row r="40" spans="1:240" ht="12.75" customHeight="1" x14ac:dyDescent="0.25">
      <c r="A40" s="5"/>
      <c r="B40" s="36" t="s">
        <v>26</v>
      </c>
      <c r="C40" s="37"/>
      <c r="D40" s="37"/>
      <c r="E40" s="37"/>
      <c r="F40" s="37"/>
      <c r="G40" s="85">
        <f>G36+G37+G38+G39</f>
        <v>1032889.6</v>
      </c>
    </row>
    <row r="41" spans="1:240" ht="12" customHeight="1" x14ac:dyDescent="0.25">
      <c r="A41" s="2"/>
      <c r="B41" s="32"/>
      <c r="C41" s="33"/>
      <c r="D41" s="39"/>
      <c r="E41" s="39"/>
      <c r="F41" s="84"/>
      <c r="G41" s="84"/>
    </row>
    <row r="42" spans="1:240" ht="12" customHeight="1" x14ac:dyDescent="0.25">
      <c r="A42" s="5"/>
      <c r="B42" s="25" t="s">
        <v>27</v>
      </c>
      <c r="C42" s="131" t="s">
        <v>82</v>
      </c>
      <c r="D42" s="27"/>
      <c r="E42" s="27"/>
      <c r="F42" s="27"/>
      <c r="G42" s="27"/>
    </row>
    <row r="43" spans="1:240" ht="43.5" customHeight="1" x14ac:dyDescent="0.25">
      <c r="A43" s="5"/>
      <c r="B43" s="35" t="s">
        <v>28</v>
      </c>
      <c r="C43" s="35" t="s">
        <v>29</v>
      </c>
      <c r="D43" s="35" t="s">
        <v>30</v>
      </c>
      <c r="E43" s="35" t="s">
        <v>17</v>
      </c>
      <c r="F43" s="35" t="s">
        <v>18</v>
      </c>
      <c r="G43" s="35" t="s">
        <v>19</v>
      </c>
    </row>
    <row r="44" spans="1:240" ht="12.75" customHeight="1" x14ac:dyDescent="0.25">
      <c r="A44" s="15"/>
      <c r="B44" s="139" t="s">
        <v>32</v>
      </c>
      <c r="C44" s="140"/>
      <c r="D44" s="141"/>
      <c r="E44" s="140"/>
      <c r="F44" s="142" t="s">
        <v>82</v>
      </c>
      <c r="G44" s="142" t="s">
        <v>82</v>
      </c>
    </row>
    <row r="45" spans="1:240" s="134" customFormat="1" ht="12.75" customHeight="1" x14ac:dyDescent="0.25">
      <c r="A45" s="132"/>
      <c r="B45" s="143" t="s">
        <v>87</v>
      </c>
      <c r="C45" s="144" t="s">
        <v>100</v>
      </c>
      <c r="D45" s="145">
        <v>3</v>
      </c>
      <c r="E45" s="144" t="s">
        <v>88</v>
      </c>
      <c r="F45" s="135">
        <v>27175.4</v>
      </c>
      <c r="G45" s="135">
        <f t="shared" ref="G45:G46" si="1">D45*F45</f>
        <v>81526.200000000012</v>
      </c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133"/>
      <c r="CT45" s="133"/>
      <c r="CU45" s="133"/>
      <c r="CV45" s="133"/>
      <c r="CW45" s="133"/>
      <c r="CX45" s="133"/>
      <c r="CY45" s="133"/>
      <c r="CZ45" s="133"/>
      <c r="DA45" s="133"/>
      <c r="DB45" s="133"/>
      <c r="DC45" s="133"/>
      <c r="DD45" s="133"/>
      <c r="DE45" s="133"/>
      <c r="DF45" s="133"/>
      <c r="DG45" s="133"/>
      <c r="DH45" s="133"/>
      <c r="DI45" s="133"/>
      <c r="DJ45" s="133"/>
      <c r="DK45" s="133"/>
      <c r="DL45" s="133"/>
      <c r="DM45" s="133"/>
      <c r="DN45" s="133"/>
      <c r="DO45" s="133"/>
      <c r="DP45" s="133"/>
      <c r="DQ45" s="133"/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  <c r="ER45" s="133"/>
      <c r="ES45" s="133"/>
      <c r="ET45" s="133"/>
      <c r="EU45" s="133"/>
      <c r="EV45" s="133"/>
      <c r="EW45" s="133"/>
      <c r="EX45" s="133"/>
      <c r="EY45" s="133"/>
      <c r="EZ45" s="133"/>
      <c r="FA45" s="133"/>
      <c r="FB45" s="133"/>
      <c r="FC45" s="133"/>
      <c r="FD45" s="133"/>
      <c r="FE45" s="133"/>
      <c r="FF45" s="133"/>
      <c r="FG45" s="133"/>
      <c r="FH45" s="133"/>
      <c r="FI45" s="133"/>
      <c r="FJ45" s="133"/>
      <c r="FK45" s="133"/>
      <c r="FL45" s="133"/>
      <c r="FM45" s="133"/>
      <c r="FN45" s="133"/>
      <c r="FO45" s="133"/>
      <c r="FP45" s="133"/>
      <c r="FQ45" s="133"/>
      <c r="FR45" s="133"/>
      <c r="FS45" s="133"/>
      <c r="FT45" s="133"/>
      <c r="FU45" s="133"/>
      <c r="FV45" s="133"/>
      <c r="FW45" s="133"/>
      <c r="FX45" s="133"/>
      <c r="FY45" s="133"/>
      <c r="FZ45" s="133"/>
      <c r="GA45" s="133"/>
      <c r="GB45" s="133"/>
      <c r="GC45" s="133"/>
      <c r="GD45" s="133"/>
      <c r="GE45" s="133"/>
      <c r="GF45" s="133"/>
      <c r="GG45" s="133"/>
      <c r="GH45" s="133"/>
      <c r="GI45" s="133"/>
      <c r="GJ45" s="133"/>
      <c r="GK45" s="133"/>
      <c r="GL45" s="133"/>
      <c r="GM45" s="133"/>
      <c r="GN45" s="133"/>
      <c r="GO45" s="133"/>
      <c r="GP45" s="133"/>
      <c r="GQ45" s="133"/>
      <c r="GR45" s="133"/>
      <c r="GS45" s="133"/>
      <c r="GT45" s="133"/>
      <c r="GU45" s="133"/>
      <c r="GV45" s="133"/>
      <c r="GW45" s="133"/>
      <c r="GX45" s="133"/>
      <c r="GY45" s="133"/>
      <c r="GZ45" s="133"/>
      <c r="HA45" s="133"/>
      <c r="HB45" s="133"/>
      <c r="HC45" s="133"/>
      <c r="HD45" s="133"/>
      <c r="HE45" s="133"/>
      <c r="HF45" s="133"/>
      <c r="HG45" s="133"/>
      <c r="HH45" s="133"/>
      <c r="HI45" s="133"/>
      <c r="HJ45" s="133"/>
      <c r="HK45" s="133"/>
      <c r="HL45" s="133"/>
      <c r="HM45" s="133"/>
      <c r="HN45" s="133"/>
      <c r="HO45" s="133"/>
      <c r="HP45" s="133"/>
      <c r="HQ45" s="133"/>
      <c r="HR45" s="133"/>
      <c r="HS45" s="133"/>
      <c r="HT45" s="133"/>
      <c r="HU45" s="133"/>
      <c r="HV45" s="133"/>
      <c r="HW45" s="133"/>
      <c r="HX45" s="133"/>
      <c r="HY45" s="133"/>
      <c r="HZ45" s="133"/>
      <c r="IA45" s="133"/>
      <c r="IB45" s="133"/>
      <c r="IC45" s="133"/>
      <c r="ID45" s="133"/>
      <c r="IE45" s="133"/>
      <c r="IF45" s="133"/>
    </row>
    <row r="46" spans="1:240" s="134" customFormat="1" ht="12.75" customHeight="1" x14ac:dyDescent="0.25">
      <c r="A46" s="132"/>
      <c r="B46" s="143" t="s">
        <v>110</v>
      </c>
      <c r="C46" s="144" t="s">
        <v>100</v>
      </c>
      <c r="D46" s="145">
        <v>4</v>
      </c>
      <c r="E46" s="144" t="s">
        <v>89</v>
      </c>
      <c r="F46" s="135">
        <v>16091.2</v>
      </c>
      <c r="G46" s="135">
        <f t="shared" si="1"/>
        <v>64364.800000000003</v>
      </c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133"/>
      <c r="CT46" s="133"/>
      <c r="CU46" s="133"/>
      <c r="CV46" s="133"/>
      <c r="CW46" s="133"/>
      <c r="CX46" s="133"/>
      <c r="CY46" s="133"/>
      <c r="CZ46" s="133"/>
      <c r="DA46" s="133"/>
      <c r="DB46" s="133"/>
      <c r="DC46" s="133"/>
      <c r="DD46" s="133"/>
      <c r="DE46" s="133"/>
      <c r="DF46" s="133"/>
      <c r="DG46" s="133"/>
      <c r="DH46" s="133"/>
      <c r="DI46" s="133"/>
      <c r="DJ46" s="133"/>
      <c r="DK46" s="133"/>
      <c r="DL46" s="133"/>
      <c r="DM46" s="133"/>
      <c r="DN46" s="133"/>
      <c r="DO46" s="133"/>
      <c r="DP46" s="133"/>
      <c r="DQ46" s="133"/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  <c r="ER46" s="133"/>
      <c r="ES46" s="133"/>
      <c r="ET46" s="133"/>
      <c r="EU46" s="133"/>
      <c r="EV46" s="133"/>
      <c r="EW46" s="133"/>
      <c r="EX46" s="133"/>
      <c r="EY46" s="133"/>
      <c r="EZ46" s="133"/>
      <c r="FA46" s="133"/>
      <c r="FB46" s="133"/>
      <c r="FC46" s="133"/>
      <c r="FD46" s="133"/>
      <c r="FE46" s="133"/>
      <c r="FF46" s="133"/>
      <c r="FG46" s="133"/>
      <c r="FH46" s="133"/>
      <c r="FI46" s="133"/>
      <c r="FJ46" s="133"/>
      <c r="FK46" s="133"/>
      <c r="FL46" s="133"/>
      <c r="FM46" s="133"/>
      <c r="FN46" s="133"/>
      <c r="FO46" s="133"/>
      <c r="FP46" s="133"/>
      <c r="FQ46" s="133"/>
      <c r="FR46" s="133"/>
      <c r="FS46" s="133"/>
      <c r="FT46" s="133"/>
      <c r="FU46" s="133"/>
      <c r="FV46" s="133"/>
      <c r="FW46" s="133"/>
      <c r="FX46" s="133"/>
      <c r="FY46" s="133"/>
      <c r="FZ46" s="133"/>
      <c r="GA46" s="133"/>
      <c r="GB46" s="133"/>
      <c r="GC46" s="133"/>
      <c r="GD46" s="133"/>
      <c r="GE46" s="133"/>
      <c r="GF46" s="133"/>
      <c r="GG46" s="133"/>
      <c r="GH46" s="133"/>
      <c r="GI46" s="133"/>
      <c r="GJ46" s="133"/>
      <c r="GK46" s="133"/>
      <c r="GL46" s="133"/>
      <c r="GM46" s="133"/>
      <c r="GN46" s="133"/>
      <c r="GO46" s="133"/>
      <c r="GP46" s="133"/>
      <c r="GQ46" s="133"/>
      <c r="GR46" s="133"/>
      <c r="GS46" s="133"/>
      <c r="GT46" s="133"/>
      <c r="GU46" s="133"/>
      <c r="GV46" s="133"/>
      <c r="GW46" s="133"/>
      <c r="GX46" s="133"/>
      <c r="GY46" s="133"/>
      <c r="GZ46" s="133"/>
      <c r="HA46" s="133"/>
      <c r="HB46" s="133"/>
      <c r="HC46" s="133"/>
      <c r="HD46" s="133"/>
      <c r="HE46" s="133"/>
      <c r="HF46" s="133"/>
      <c r="HG46" s="133"/>
      <c r="HH46" s="133"/>
      <c r="HI46" s="133"/>
      <c r="HJ46" s="133"/>
      <c r="HK46" s="133"/>
      <c r="HL46" s="133"/>
      <c r="HM46" s="133"/>
      <c r="HN46" s="133"/>
      <c r="HO46" s="133"/>
      <c r="HP46" s="133"/>
      <c r="HQ46" s="133"/>
      <c r="HR46" s="133"/>
      <c r="HS46" s="133"/>
      <c r="HT46" s="133"/>
      <c r="HU46" s="133"/>
      <c r="HV46" s="133"/>
      <c r="HW46" s="133"/>
      <c r="HX46" s="133"/>
      <c r="HY46" s="133"/>
      <c r="HZ46" s="133"/>
      <c r="IA46" s="133"/>
      <c r="IB46" s="133"/>
      <c r="IC46" s="133"/>
      <c r="ID46" s="133"/>
      <c r="IE46" s="133"/>
      <c r="IF46" s="133"/>
    </row>
    <row r="47" spans="1:240" ht="12.75" customHeight="1" x14ac:dyDescent="0.25">
      <c r="A47" s="15"/>
      <c r="B47" s="139" t="s">
        <v>33</v>
      </c>
      <c r="C47" s="140"/>
      <c r="D47" s="141"/>
      <c r="E47" s="140"/>
      <c r="F47" s="142" t="s">
        <v>82</v>
      </c>
      <c r="G47" s="142" t="s">
        <v>82</v>
      </c>
    </row>
    <row r="48" spans="1:240" s="134" customFormat="1" ht="12.75" customHeight="1" x14ac:dyDescent="0.25">
      <c r="A48" s="132"/>
      <c r="B48" s="143" t="s">
        <v>90</v>
      </c>
      <c r="C48" s="146" t="s">
        <v>100</v>
      </c>
      <c r="D48" s="146">
        <v>1.5</v>
      </c>
      <c r="E48" s="146" t="s">
        <v>91</v>
      </c>
      <c r="F48" s="135">
        <v>19416.3</v>
      </c>
      <c r="G48" s="135">
        <f t="shared" ref="G48:G50" si="2">D48*F48</f>
        <v>29124.449999999997</v>
      </c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133"/>
      <c r="CT48" s="133"/>
      <c r="CU48" s="133"/>
      <c r="CV48" s="133"/>
      <c r="CW48" s="133"/>
      <c r="CX48" s="133"/>
      <c r="CY48" s="133"/>
      <c r="CZ48" s="133"/>
      <c r="DA48" s="133"/>
      <c r="DB48" s="133"/>
      <c r="DC48" s="133"/>
      <c r="DD48" s="133"/>
      <c r="DE48" s="133"/>
      <c r="DF48" s="133"/>
      <c r="DG48" s="133"/>
      <c r="DH48" s="133"/>
      <c r="DI48" s="133"/>
      <c r="DJ48" s="133"/>
      <c r="DK48" s="133"/>
      <c r="DL48" s="133"/>
      <c r="DM48" s="133"/>
      <c r="DN48" s="133"/>
      <c r="DO48" s="133"/>
      <c r="DP48" s="133"/>
      <c r="DQ48" s="133"/>
      <c r="DR48" s="133"/>
      <c r="DS48" s="133"/>
      <c r="DT48" s="133"/>
      <c r="DU48" s="133"/>
      <c r="DV48" s="133"/>
      <c r="DW48" s="133"/>
      <c r="DX48" s="133"/>
      <c r="DY48" s="133"/>
      <c r="DZ48" s="133"/>
      <c r="EA48" s="133"/>
      <c r="EB48" s="133"/>
      <c r="EC48" s="133"/>
      <c r="ED48" s="133"/>
      <c r="EE48" s="133"/>
      <c r="EF48" s="133"/>
      <c r="EG48" s="133"/>
      <c r="EH48" s="133"/>
      <c r="EI48" s="133"/>
      <c r="EJ48" s="133"/>
      <c r="EK48" s="133"/>
      <c r="EL48" s="133"/>
      <c r="EM48" s="133"/>
      <c r="EN48" s="133"/>
      <c r="EO48" s="133"/>
      <c r="EP48" s="133"/>
      <c r="EQ48" s="133"/>
      <c r="ER48" s="133"/>
      <c r="ES48" s="133"/>
      <c r="ET48" s="133"/>
      <c r="EU48" s="133"/>
      <c r="EV48" s="133"/>
      <c r="EW48" s="133"/>
      <c r="EX48" s="133"/>
      <c r="EY48" s="133"/>
      <c r="EZ48" s="133"/>
      <c r="FA48" s="133"/>
      <c r="FB48" s="133"/>
      <c r="FC48" s="133"/>
      <c r="FD48" s="133"/>
      <c r="FE48" s="133"/>
      <c r="FF48" s="133"/>
      <c r="FG48" s="133"/>
      <c r="FH48" s="133"/>
      <c r="FI48" s="133"/>
      <c r="FJ48" s="133"/>
      <c r="FK48" s="133"/>
      <c r="FL48" s="133"/>
      <c r="FM48" s="133"/>
      <c r="FN48" s="133"/>
      <c r="FO48" s="133"/>
      <c r="FP48" s="133"/>
      <c r="FQ48" s="133"/>
      <c r="FR48" s="133"/>
      <c r="FS48" s="133"/>
      <c r="FT48" s="133"/>
      <c r="FU48" s="133"/>
      <c r="FV48" s="133"/>
      <c r="FW48" s="133"/>
      <c r="FX48" s="133"/>
      <c r="FY48" s="133"/>
      <c r="FZ48" s="133"/>
      <c r="GA48" s="133"/>
      <c r="GB48" s="133"/>
      <c r="GC48" s="133"/>
      <c r="GD48" s="133"/>
      <c r="GE48" s="133"/>
      <c r="GF48" s="133"/>
      <c r="GG48" s="133"/>
      <c r="GH48" s="133"/>
      <c r="GI48" s="133"/>
      <c r="GJ48" s="133"/>
      <c r="GK48" s="133"/>
      <c r="GL48" s="133"/>
      <c r="GM48" s="133"/>
      <c r="GN48" s="133"/>
      <c r="GO48" s="133"/>
      <c r="GP48" s="133"/>
      <c r="GQ48" s="133"/>
      <c r="GR48" s="133"/>
      <c r="GS48" s="133"/>
      <c r="GT48" s="133"/>
      <c r="GU48" s="133"/>
      <c r="GV48" s="133"/>
      <c r="GW48" s="133"/>
      <c r="GX48" s="133"/>
      <c r="GY48" s="133"/>
      <c r="GZ48" s="133"/>
      <c r="HA48" s="133"/>
      <c r="HB48" s="133"/>
      <c r="HC48" s="133"/>
      <c r="HD48" s="133"/>
      <c r="HE48" s="133"/>
      <c r="HF48" s="133"/>
      <c r="HG48" s="133"/>
      <c r="HH48" s="133"/>
      <c r="HI48" s="133"/>
      <c r="HJ48" s="133"/>
      <c r="HK48" s="133"/>
      <c r="HL48" s="133"/>
      <c r="HM48" s="133"/>
      <c r="HN48" s="133"/>
      <c r="HO48" s="133"/>
      <c r="HP48" s="133"/>
      <c r="HQ48" s="133"/>
      <c r="HR48" s="133"/>
      <c r="HS48" s="133"/>
      <c r="HT48" s="133"/>
      <c r="HU48" s="133"/>
      <c r="HV48" s="133"/>
      <c r="HW48" s="133"/>
      <c r="HX48" s="133"/>
      <c r="HY48" s="133"/>
      <c r="HZ48" s="133"/>
      <c r="IA48" s="133"/>
      <c r="IB48" s="133"/>
      <c r="IC48" s="133"/>
      <c r="ID48" s="133"/>
      <c r="IE48" s="133"/>
      <c r="IF48" s="133"/>
    </row>
    <row r="49" spans="1:240" s="134" customFormat="1" ht="12.75" customHeight="1" x14ac:dyDescent="0.25">
      <c r="A49" s="132"/>
      <c r="B49" s="143" t="s">
        <v>92</v>
      </c>
      <c r="C49" s="144" t="s">
        <v>100</v>
      </c>
      <c r="D49" s="145">
        <v>2</v>
      </c>
      <c r="E49" s="144" t="s">
        <v>91</v>
      </c>
      <c r="F49" s="135">
        <v>15687.0972</v>
      </c>
      <c r="G49" s="135">
        <f t="shared" si="2"/>
        <v>31374.1944</v>
      </c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133"/>
      <c r="CT49" s="133"/>
      <c r="CU49" s="133"/>
      <c r="CV49" s="133"/>
      <c r="CW49" s="133"/>
      <c r="CX49" s="133"/>
      <c r="CY49" s="133"/>
      <c r="CZ49" s="133"/>
      <c r="DA49" s="133"/>
      <c r="DB49" s="133"/>
      <c r="DC49" s="133"/>
      <c r="DD49" s="133"/>
      <c r="DE49" s="133"/>
      <c r="DF49" s="133"/>
      <c r="DG49" s="133"/>
      <c r="DH49" s="133"/>
      <c r="DI49" s="133"/>
      <c r="DJ49" s="133"/>
      <c r="DK49" s="133"/>
      <c r="DL49" s="133"/>
      <c r="DM49" s="133"/>
      <c r="DN49" s="133"/>
      <c r="DO49" s="133"/>
      <c r="DP49" s="133"/>
      <c r="DQ49" s="133"/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  <c r="ER49" s="133"/>
      <c r="ES49" s="133"/>
      <c r="ET49" s="133"/>
      <c r="EU49" s="133"/>
      <c r="EV49" s="133"/>
      <c r="EW49" s="133"/>
      <c r="EX49" s="133"/>
      <c r="EY49" s="133"/>
      <c r="EZ49" s="133"/>
      <c r="FA49" s="133"/>
      <c r="FB49" s="133"/>
      <c r="FC49" s="133"/>
      <c r="FD49" s="133"/>
      <c r="FE49" s="133"/>
      <c r="FF49" s="133"/>
      <c r="FG49" s="133"/>
      <c r="FH49" s="133"/>
      <c r="FI49" s="133"/>
      <c r="FJ49" s="133"/>
      <c r="FK49" s="133"/>
      <c r="FL49" s="133"/>
      <c r="FM49" s="133"/>
      <c r="FN49" s="133"/>
      <c r="FO49" s="133"/>
      <c r="FP49" s="133"/>
      <c r="FQ49" s="133"/>
      <c r="FR49" s="133"/>
      <c r="FS49" s="133"/>
      <c r="FT49" s="133"/>
      <c r="FU49" s="133"/>
      <c r="FV49" s="133"/>
      <c r="FW49" s="133"/>
      <c r="FX49" s="133"/>
      <c r="FY49" s="133"/>
      <c r="FZ49" s="133"/>
      <c r="GA49" s="133"/>
      <c r="GB49" s="133"/>
      <c r="GC49" s="133"/>
      <c r="GD49" s="133"/>
      <c r="GE49" s="133"/>
      <c r="GF49" s="133"/>
      <c r="GG49" s="133"/>
      <c r="GH49" s="133"/>
      <c r="GI49" s="133"/>
      <c r="GJ49" s="133"/>
      <c r="GK49" s="133"/>
      <c r="GL49" s="133"/>
      <c r="GM49" s="133"/>
      <c r="GN49" s="133"/>
      <c r="GO49" s="133"/>
      <c r="GP49" s="133"/>
      <c r="GQ49" s="133"/>
      <c r="GR49" s="133"/>
      <c r="GS49" s="133"/>
      <c r="GT49" s="133"/>
      <c r="GU49" s="133"/>
      <c r="GV49" s="133"/>
      <c r="GW49" s="133"/>
      <c r="GX49" s="133"/>
      <c r="GY49" s="133"/>
      <c r="GZ49" s="133"/>
      <c r="HA49" s="133"/>
      <c r="HB49" s="133"/>
      <c r="HC49" s="133"/>
      <c r="HD49" s="133"/>
      <c r="HE49" s="133"/>
      <c r="HF49" s="133"/>
      <c r="HG49" s="133"/>
      <c r="HH49" s="133"/>
      <c r="HI49" s="133"/>
      <c r="HJ49" s="133"/>
      <c r="HK49" s="133"/>
      <c r="HL49" s="133"/>
      <c r="HM49" s="133"/>
      <c r="HN49" s="133"/>
      <c r="HO49" s="133"/>
      <c r="HP49" s="133"/>
      <c r="HQ49" s="133"/>
      <c r="HR49" s="133"/>
      <c r="HS49" s="133"/>
      <c r="HT49" s="133"/>
      <c r="HU49" s="133"/>
      <c r="HV49" s="133"/>
      <c r="HW49" s="133"/>
      <c r="HX49" s="133"/>
      <c r="HY49" s="133"/>
      <c r="HZ49" s="133"/>
      <c r="IA49" s="133"/>
      <c r="IB49" s="133"/>
      <c r="IC49" s="133"/>
      <c r="ID49" s="133"/>
      <c r="IE49" s="133"/>
      <c r="IF49" s="133"/>
    </row>
    <row r="50" spans="1:240" s="134" customFormat="1" ht="12.75" customHeight="1" x14ac:dyDescent="0.25">
      <c r="A50" s="132"/>
      <c r="B50" s="143" t="s">
        <v>93</v>
      </c>
      <c r="C50" s="144" t="s">
        <v>100</v>
      </c>
      <c r="D50" s="145">
        <v>1</v>
      </c>
      <c r="E50" s="144" t="s">
        <v>94</v>
      </c>
      <c r="F50" s="135">
        <v>16487.939999999999</v>
      </c>
      <c r="G50" s="135">
        <f t="shared" si="2"/>
        <v>16487.939999999999</v>
      </c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  <c r="DG50" s="133"/>
      <c r="DH50" s="133"/>
      <c r="DI50" s="133"/>
      <c r="DJ50" s="133"/>
      <c r="DK50" s="133"/>
      <c r="DL50" s="133"/>
      <c r="DM50" s="133"/>
      <c r="DN50" s="133"/>
      <c r="DO50" s="133"/>
      <c r="DP50" s="133"/>
      <c r="DQ50" s="133"/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  <c r="ER50" s="133"/>
      <c r="ES50" s="133"/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3"/>
      <c r="GF50" s="133"/>
      <c r="GG50" s="133"/>
      <c r="GH50" s="133"/>
      <c r="GI50" s="133"/>
      <c r="GJ50" s="133"/>
      <c r="GK50" s="133"/>
      <c r="GL50" s="133"/>
      <c r="GM50" s="133"/>
      <c r="GN50" s="133"/>
      <c r="GO50" s="133"/>
      <c r="GP50" s="133"/>
      <c r="GQ50" s="133"/>
      <c r="GR50" s="133"/>
      <c r="GS50" s="133"/>
      <c r="GT50" s="133"/>
      <c r="GU50" s="133"/>
      <c r="GV50" s="133"/>
      <c r="GW50" s="133"/>
      <c r="GX50" s="133"/>
      <c r="GY50" s="133"/>
      <c r="GZ50" s="133"/>
      <c r="HA50" s="133"/>
      <c r="HB50" s="133"/>
      <c r="HC50" s="133"/>
      <c r="HD50" s="133"/>
      <c r="HE50" s="133"/>
      <c r="HF50" s="133"/>
      <c r="HG50" s="133"/>
      <c r="HH50" s="133"/>
      <c r="HI50" s="133"/>
      <c r="HJ50" s="133"/>
      <c r="HK50" s="133"/>
      <c r="HL50" s="133"/>
      <c r="HM50" s="133"/>
      <c r="HN50" s="133"/>
      <c r="HO50" s="133"/>
      <c r="HP50" s="133"/>
      <c r="HQ50" s="133"/>
      <c r="HR50" s="133"/>
      <c r="HS50" s="133"/>
      <c r="HT50" s="133"/>
      <c r="HU50" s="133"/>
      <c r="HV50" s="133"/>
      <c r="HW50" s="133"/>
      <c r="HX50" s="133"/>
      <c r="HY50" s="133"/>
      <c r="HZ50" s="133"/>
      <c r="IA50" s="133"/>
      <c r="IB50" s="133"/>
      <c r="IC50" s="133"/>
      <c r="ID50" s="133"/>
      <c r="IE50" s="133"/>
      <c r="IF50" s="133"/>
    </row>
    <row r="51" spans="1:240" s="134" customFormat="1" ht="12.75" customHeight="1" x14ac:dyDescent="0.25">
      <c r="A51" s="132"/>
      <c r="B51" s="139" t="s">
        <v>95</v>
      </c>
      <c r="C51" s="146"/>
      <c r="D51" s="146"/>
      <c r="E51" s="146"/>
      <c r="F51" s="135" t="s">
        <v>82</v>
      </c>
      <c r="G51" s="135" t="s">
        <v>82</v>
      </c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  <c r="ER51" s="133"/>
      <c r="ES51" s="133"/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3"/>
      <c r="GF51" s="133"/>
      <c r="GG51" s="133"/>
      <c r="GH51" s="133"/>
      <c r="GI51" s="133"/>
      <c r="GJ51" s="133"/>
      <c r="GK51" s="133"/>
      <c r="GL51" s="133"/>
      <c r="GM51" s="133"/>
      <c r="GN51" s="133"/>
      <c r="GO51" s="133"/>
      <c r="GP51" s="133"/>
      <c r="GQ51" s="133"/>
      <c r="GR51" s="133"/>
      <c r="GS51" s="133"/>
      <c r="GT51" s="133"/>
      <c r="GU51" s="133"/>
      <c r="GV51" s="133"/>
      <c r="GW51" s="133"/>
      <c r="GX51" s="133"/>
      <c r="GY51" s="133"/>
      <c r="GZ51" s="133"/>
      <c r="HA51" s="133"/>
      <c r="HB51" s="133"/>
      <c r="HC51" s="133"/>
      <c r="HD51" s="133"/>
      <c r="HE51" s="133"/>
      <c r="HF51" s="133"/>
      <c r="HG51" s="133"/>
      <c r="HH51" s="133"/>
      <c r="HI51" s="133"/>
      <c r="HJ51" s="133"/>
      <c r="HK51" s="133"/>
      <c r="HL51" s="133"/>
      <c r="HM51" s="133"/>
      <c r="HN51" s="133"/>
      <c r="HO51" s="133"/>
      <c r="HP51" s="133"/>
      <c r="HQ51" s="133"/>
      <c r="HR51" s="133"/>
      <c r="HS51" s="133"/>
      <c r="HT51" s="133"/>
      <c r="HU51" s="133"/>
      <c r="HV51" s="133"/>
      <c r="HW51" s="133"/>
      <c r="HX51" s="133"/>
      <c r="HY51" s="133"/>
      <c r="HZ51" s="133"/>
      <c r="IA51" s="133"/>
      <c r="IB51" s="133"/>
      <c r="IC51" s="133"/>
      <c r="ID51" s="133"/>
      <c r="IE51" s="133"/>
      <c r="IF51" s="133"/>
    </row>
    <row r="52" spans="1:240" s="134" customFormat="1" ht="12.75" customHeight="1" x14ac:dyDescent="0.25">
      <c r="A52" s="132"/>
      <c r="B52" s="143" t="s">
        <v>96</v>
      </c>
      <c r="C52" s="144" t="s">
        <v>31</v>
      </c>
      <c r="D52" s="145">
        <v>15</v>
      </c>
      <c r="E52" s="144" t="s">
        <v>97</v>
      </c>
      <c r="F52" s="135">
        <v>11519.58</v>
      </c>
      <c r="G52" s="135">
        <f t="shared" ref="G52:G54" si="3">D52*F52</f>
        <v>172793.7</v>
      </c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  <c r="ER52" s="133"/>
      <c r="ES52" s="133"/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3"/>
      <c r="GF52" s="133"/>
      <c r="GG52" s="133"/>
      <c r="GH52" s="133"/>
      <c r="GI52" s="133"/>
      <c r="GJ52" s="133"/>
      <c r="GK52" s="133"/>
      <c r="GL52" s="133"/>
      <c r="GM52" s="133"/>
      <c r="GN52" s="133"/>
      <c r="GO52" s="133"/>
      <c r="GP52" s="133"/>
      <c r="GQ52" s="133"/>
      <c r="GR52" s="133"/>
      <c r="GS52" s="133"/>
      <c r="GT52" s="133"/>
      <c r="GU52" s="133"/>
      <c r="GV52" s="133"/>
      <c r="GW52" s="133"/>
      <c r="GX52" s="133"/>
      <c r="GY52" s="133"/>
      <c r="GZ52" s="133"/>
      <c r="HA52" s="133"/>
      <c r="HB52" s="133"/>
      <c r="HC52" s="133"/>
      <c r="HD52" s="133"/>
      <c r="HE52" s="133"/>
      <c r="HF52" s="133"/>
      <c r="HG52" s="133"/>
      <c r="HH52" s="133"/>
      <c r="HI52" s="133"/>
      <c r="HJ52" s="133"/>
      <c r="HK52" s="133"/>
      <c r="HL52" s="133"/>
      <c r="HM52" s="133"/>
      <c r="HN52" s="133"/>
      <c r="HO52" s="133"/>
      <c r="HP52" s="133"/>
      <c r="HQ52" s="133"/>
      <c r="HR52" s="133"/>
      <c r="HS52" s="133"/>
      <c r="HT52" s="133"/>
      <c r="HU52" s="133"/>
      <c r="HV52" s="133"/>
      <c r="HW52" s="133"/>
      <c r="HX52" s="133"/>
      <c r="HY52" s="133"/>
      <c r="HZ52" s="133"/>
      <c r="IA52" s="133"/>
      <c r="IB52" s="133"/>
      <c r="IC52" s="133"/>
      <c r="ID52" s="133"/>
      <c r="IE52" s="133"/>
      <c r="IF52" s="133"/>
    </row>
    <row r="53" spans="1:240" s="134" customFormat="1" ht="12.75" customHeight="1" x14ac:dyDescent="0.25">
      <c r="A53" s="132"/>
      <c r="B53" s="143" t="s">
        <v>98</v>
      </c>
      <c r="C53" s="144" t="s">
        <v>31</v>
      </c>
      <c r="D53" s="145">
        <v>5</v>
      </c>
      <c r="E53" s="144" t="s">
        <v>91</v>
      </c>
      <c r="F53" s="135">
        <v>2447</v>
      </c>
      <c r="G53" s="135">
        <f t="shared" si="3"/>
        <v>12235</v>
      </c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  <c r="DG53" s="133"/>
      <c r="DH53" s="133"/>
      <c r="DI53" s="133"/>
      <c r="DJ53" s="133"/>
      <c r="DK53" s="133"/>
      <c r="DL53" s="133"/>
      <c r="DM53" s="133"/>
      <c r="DN53" s="133"/>
      <c r="DO53" s="133"/>
      <c r="DP53" s="133"/>
      <c r="DQ53" s="133"/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  <c r="ER53" s="133"/>
      <c r="ES53" s="133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3"/>
      <c r="GF53" s="133"/>
      <c r="GG53" s="133"/>
      <c r="GH53" s="133"/>
      <c r="GI53" s="133"/>
      <c r="GJ53" s="133"/>
      <c r="GK53" s="133"/>
      <c r="GL53" s="133"/>
      <c r="GM53" s="133"/>
      <c r="GN53" s="133"/>
      <c r="GO53" s="133"/>
      <c r="GP53" s="133"/>
      <c r="GQ53" s="133"/>
      <c r="GR53" s="133"/>
      <c r="GS53" s="133"/>
      <c r="GT53" s="133"/>
      <c r="GU53" s="133"/>
      <c r="GV53" s="133"/>
      <c r="GW53" s="133"/>
      <c r="GX53" s="133"/>
      <c r="GY53" s="133"/>
      <c r="GZ53" s="133"/>
      <c r="HA53" s="133"/>
      <c r="HB53" s="133"/>
      <c r="HC53" s="133"/>
      <c r="HD53" s="133"/>
      <c r="HE53" s="133"/>
      <c r="HF53" s="133"/>
      <c r="HG53" s="133"/>
      <c r="HH53" s="133"/>
      <c r="HI53" s="133"/>
      <c r="HJ53" s="133"/>
      <c r="HK53" s="133"/>
      <c r="HL53" s="133"/>
      <c r="HM53" s="133"/>
      <c r="HN53" s="133"/>
      <c r="HO53" s="133"/>
      <c r="HP53" s="133"/>
      <c r="HQ53" s="133"/>
      <c r="HR53" s="133"/>
      <c r="HS53" s="133"/>
      <c r="HT53" s="133"/>
      <c r="HU53" s="133"/>
      <c r="HV53" s="133"/>
      <c r="HW53" s="133"/>
      <c r="HX53" s="133"/>
      <c r="HY53" s="133"/>
      <c r="HZ53" s="133"/>
      <c r="IA53" s="133"/>
      <c r="IB53" s="133"/>
      <c r="IC53" s="133"/>
      <c r="ID53" s="133"/>
      <c r="IE53" s="133"/>
      <c r="IF53" s="133"/>
    </row>
    <row r="54" spans="1:240" s="134" customFormat="1" ht="12.75" customHeight="1" x14ac:dyDescent="0.25">
      <c r="A54" s="132"/>
      <c r="B54" s="143" t="s">
        <v>99</v>
      </c>
      <c r="C54" s="146" t="s">
        <v>100</v>
      </c>
      <c r="D54" s="146">
        <v>1.2</v>
      </c>
      <c r="E54" s="146" t="s">
        <v>94</v>
      </c>
      <c r="F54" s="135">
        <v>79309.5</v>
      </c>
      <c r="G54" s="135">
        <f t="shared" si="3"/>
        <v>95171.4</v>
      </c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  <c r="DG54" s="133"/>
      <c r="DH54" s="133"/>
      <c r="DI54" s="133"/>
      <c r="DJ54" s="133"/>
      <c r="DK54" s="133"/>
      <c r="DL54" s="133"/>
      <c r="DM54" s="133"/>
      <c r="DN54" s="133"/>
      <c r="DO54" s="133"/>
      <c r="DP54" s="133"/>
      <c r="DQ54" s="133"/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  <c r="ER54" s="133"/>
      <c r="ES54" s="133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3"/>
      <c r="GF54" s="133"/>
      <c r="GG54" s="133"/>
      <c r="GH54" s="133"/>
      <c r="GI54" s="133"/>
      <c r="GJ54" s="133"/>
      <c r="GK54" s="133"/>
      <c r="GL54" s="133"/>
      <c r="GM54" s="133"/>
      <c r="GN54" s="133"/>
      <c r="GO54" s="133"/>
      <c r="GP54" s="133"/>
      <c r="GQ54" s="133"/>
      <c r="GR54" s="133"/>
      <c r="GS54" s="133"/>
      <c r="GT54" s="133"/>
      <c r="GU54" s="133"/>
      <c r="GV54" s="133"/>
      <c r="GW54" s="133"/>
      <c r="GX54" s="133"/>
      <c r="GY54" s="133"/>
      <c r="GZ54" s="133"/>
      <c r="HA54" s="133"/>
      <c r="HB54" s="133"/>
      <c r="HC54" s="133"/>
      <c r="HD54" s="133"/>
      <c r="HE54" s="133"/>
      <c r="HF54" s="133"/>
      <c r="HG54" s="133"/>
      <c r="HH54" s="133"/>
      <c r="HI54" s="133"/>
      <c r="HJ54" s="133"/>
      <c r="HK54" s="133"/>
      <c r="HL54" s="133"/>
      <c r="HM54" s="133"/>
      <c r="HN54" s="133"/>
      <c r="HO54" s="133"/>
      <c r="HP54" s="133"/>
      <c r="HQ54" s="133"/>
      <c r="HR54" s="133"/>
      <c r="HS54" s="133"/>
      <c r="HT54" s="133"/>
      <c r="HU54" s="133"/>
      <c r="HV54" s="133"/>
      <c r="HW54" s="133"/>
      <c r="HX54" s="133"/>
      <c r="HY54" s="133"/>
      <c r="HZ54" s="133"/>
      <c r="IA54" s="133"/>
      <c r="IB54" s="133"/>
      <c r="IC54" s="133"/>
      <c r="ID54" s="133"/>
      <c r="IE54" s="133"/>
      <c r="IF54" s="133"/>
    </row>
    <row r="55" spans="1:240" s="134" customFormat="1" ht="12.75" customHeight="1" x14ac:dyDescent="0.25">
      <c r="A55" s="132"/>
      <c r="B55" s="147" t="s">
        <v>34</v>
      </c>
      <c r="C55" s="148" t="s">
        <v>100</v>
      </c>
      <c r="D55" s="149">
        <v>4</v>
      </c>
      <c r="E55" s="148" t="s">
        <v>101</v>
      </c>
      <c r="F55" s="150">
        <v>17824.8</v>
      </c>
      <c r="G55" s="135">
        <f t="shared" ref="G55" si="4">D55*F55</f>
        <v>71299.199999999997</v>
      </c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  <c r="DG55" s="133"/>
      <c r="DH55" s="133"/>
      <c r="DI55" s="133"/>
      <c r="DJ55" s="133"/>
      <c r="DK55" s="133"/>
      <c r="DL55" s="133"/>
      <c r="DM55" s="133"/>
      <c r="DN55" s="133"/>
      <c r="DO55" s="133"/>
      <c r="DP55" s="133"/>
      <c r="DQ55" s="133"/>
      <c r="DR55" s="133"/>
      <c r="DS55" s="133"/>
      <c r="DT55" s="133"/>
      <c r="DU55" s="133"/>
      <c r="DV55" s="133"/>
      <c r="DW55" s="133"/>
      <c r="DX55" s="133"/>
      <c r="DY55" s="133"/>
      <c r="DZ55" s="133"/>
      <c r="EA55" s="133"/>
      <c r="EB55" s="133"/>
      <c r="EC55" s="133"/>
      <c r="ED55" s="133"/>
      <c r="EE55" s="133"/>
      <c r="EF55" s="133"/>
      <c r="EG55" s="133"/>
      <c r="EH55" s="133"/>
      <c r="EI55" s="133"/>
      <c r="EJ55" s="133"/>
      <c r="EK55" s="133"/>
      <c r="EL55" s="133"/>
      <c r="EM55" s="133"/>
      <c r="EN55" s="133"/>
      <c r="EO55" s="133"/>
      <c r="EP55" s="133"/>
      <c r="EQ55" s="133"/>
      <c r="ER55" s="133"/>
      <c r="ES55" s="133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3"/>
      <c r="GF55" s="133"/>
      <c r="GG55" s="133"/>
      <c r="GH55" s="133"/>
      <c r="GI55" s="133"/>
      <c r="GJ55" s="133"/>
      <c r="GK55" s="133"/>
      <c r="GL55" s="133"/>
      <c r="GM55" s="133"/>
      <c r="GN55" s="133"/>
      <c r="GO55" s="133"/>
      <c r="GP55" s="133"/>
      <c r="GQ55" s="133"/>
      <c r="GR55" s="133"/>
      <c r="GS55" s="133"/>
      <c r="GT55" s="133"/>
      <c r="GU55" s="133"/>
      <c r="GV55" s="133"/>
      <c r="GW55" s="133"/>
      <c r="GX55" s="133"/>
      <c r="GY55" s="133"/>
      <c r="GZ55" s="133"/>
      <c r="HA55" s="133"/>
      <c r="HB55" s="133"/>
      <c r="HC55" s="133"/>
      <c r="HD55" s="133"/>
      <c r="HE55" s="133"/>
      <c r="HF55" s="133"/>
      <c r="HG55" s="133"/>
      <c r="HH55" s="133"/>
      <c r="HI55" s="133"/>
      <c r="HJ55" s="133"/>
      <c r="HK55" s="133"/>
      <c r="HL55" s="133"/>
      <c r="HM55" s="133"/>
      <c r="HN55" s="133"/>
      <c r="HO55" s="133"/>
      <c r="HP55" s="133"/>
      <c r="HQ55" s="133"/>
      <c r="HR55" s="133"/>
      <c r="HS55" s="133"/>
      <c r="HT55" s="133"/>
      <c r="HU55" s="133"/>
      <c r="HV55" s="133"/>
      <c r="HW55" s="133"/>
      <c r="HX55" s="133"/>
      <c r="HY55" s="133"/>
      <c r="HZ55" s="133"/>
      <c r="IA55" s="133"/>
      <c r="IB55" s="133"/>
      <c r="IC55" s="133"/>
      <c r="ID55" s="133"/>
      <c r="IE55" s="133"/>
      <c r="IF55" s="133"/>
    </row>
    <row r="56" spans="1:240" ht="13.5" customHeight="1" x14ac:dyDescent="0.25">
      <c r="A56" s="5"/>
      <c r="B56" s="136" t="s">
        <v>35</v>
      </c>
      <c r="C56" s="137"/>
      <c r="D56" s="137"/>
      <c r="E56" s="137"/>
      <c r="F56" s="137"/>
      <c r="G56" s="138">
        <f>SUM(G44:G55)</f>
        <v>574376.88439999998</v>
      </c>
    </row>
    <row r="57" spans="1:240" ht="12" customHeight="1" x14ac:dyDescent="0.25">
      <c r="A57" s="2"/>
      <c r="B57" s="32"/>
      <c r="C57" s="33"/>
      <c r="D57" s="39"/>
      <c r="E57" s="39"/>
      <c r="F57" s="84"/>
      <c r="G57" s="84"/>
    </row>
    <row r="58" spans="1:240" ht="12" customHeight="1" x14ac:dyDescent="0.25">
      <c r="A58" s="5"/>
      <c r="B58" s="25" t="s">
        <v>36</v>
      </c>
      <c r="C58" s="26"/>
      <c r="D58" s="27"/>
      <c r="E58" s="27"/>
      <c r="F58" s="27"/>
      <c r="G58" s="27"/>
    </row>
    <row r="59" spans="1:240" ht="24" customHeight="1" x14ac:dyDescent="0.25">
      <c r="A59" s="5"/>
      <c r="B59" s="34" t="s">
        <v>37</v>
      </c>
      <c r="C59" s="35" t="s">
        <v>29</v>
      </c>
      <c r="D59" s="35" t="s">
        <v>30</v>
      </c>
      <c r="E59" s="34" t="s">
        <v>17</v>
      </c>
      <c r="F59" s="35" t="s">
        <v>18</v>
      </c>
      <c r="G59" s="34" t="s">
        <v>19</v>
      </c>
    </row>
    <row r="60" spans="1:240" ht="17.25" customHeight="1" x14ac:dyDescent="0.25">
      <c r="A60" s="48"/>
      <c r="B60" s="70" t="s">
        <v>102</v>
      </c>
      <c r="C60" s="38" t="s">
        <v>100</v>
      </c>
      <c r="D60" s="86">
        <v>111</v>
      </c>
      <c r="E60" s="22" t="s">
        <v>77</v>
      </c>
      <c r="F60" s="86">
        <v>996</v>
      </c>
      <c r="G60" s="86">
        <f>D60*F60</f>
        <v>110556</v>
      </c>
    </row>
    <row r="61" spans="1:240" ht="12.75" customHeight="1" x14ac:dyDescent="0.25">
      <c r="A61" s="15"/>
      <c r="B61" s="9" t="s">
        <v>103</v>
      </c>
      <c r="C61" s="38" t="s">
        <v>111</v>
      </c>
      <c r="D61" s="86">
        <v>1</v>
      </c>
      <c r="E61" s="22" t="s">
        <v>77</v>
      </c>
      <c r="F61" s="86">
        <v>26000</v>
      </c>
      <c r="G61" s="86">
        <v>23100</v>
      </c>
    </row>
    <row r="62" spans="1:240" ht="13.5" customHeight="1" x14ac:dyDescent="0.25">
      <c r="A62" s="5"/>
      <c r="B62" s="40" t="s">
        <v>38</v>
      </c>
      <c r="C62" s="41"/>
      <c r="D62" s="41"/>
      <c r="E62" s="41"/>
      <c r="F62" s="41"/>
      <c r="G62" s="87">
        <f>G60+G61</f>
        <v>133656</v>
      </c>
    </row>
    <row r="63" spans="1:240" ht="12" customHeight="1" x14ac:dyDescent="0.25">
      <c r="A63" s="2"/>
      <c r="B63" s="51"/>
      <c r="C63" s="51"/>
      <c r="D63" s="101"/>
      <c r="E63" s="101"/>
      <c r="F63" s="88"/>
      <c r="G63" s="88"/>
    </row>
    <row r="64" spans="1:240" ht="12" customHeight="1" x14ac:dyDescent="0.25">
      <c r="A64" s="48"/>
      <c r="B64" s="52" t="s">
        <v>39</v>
      </c>
      <c r="C64" s="53"/>
      <c r="D64" s="102"/>
      <c r="E64" s="102"/>
      <c r="F64" s="102"/>
      <c r="G64" s="89">
        <f>G27+G32+G40+G56+G62</f>
        <v>5820922.4843999995</v>
      </c>
    </row>
    <row r="65" spans="1:7" ht="12" customHeight="1" x14ac:dyDescent="0.25">
      <c r="A65" s="48"/>
      <c r="B65" s="54" t="s">
        <v>40</v>
      </c>
      <c r="C65" s="43"/>
      <c r="D65" s="103"/>
      <c r="E65" s="103"/>
      <c r="F65" s="103"/>
      <c r="G65" s="90">
        <f>G64*0.05</f>
        <v>291046.12422</v>
      </c>
    </row>
    <row r="66" spans="1:7" ht="12" customHeight="1" x14ac:dyDescent="0.25">
      <c r="A66" s="48"/>
      <c r="B66" s="55" t="s">
        <v>41</v>
      </c>
      <c r="C66" s="42"/>
      <c r="D66" s="104"/>
      <c r="E66" s="104"/>
      <c r="F66" s="104"/>
      <c r="G66" s="91">
        <f>G65+G64</f>
        <v>6111968.6086199991</v>
      </c>
    </row>
    <row r="67" spans="1:7" ht="12" customHeight="1" x14ac:dyDescent="0.25">
      <c r="A67" s="48"/>
      <c r="B67" s="54" t="s">
        <v>42</v>
      </c>
      <c r="C67" s="43"/>
      <c r="D67" s="103"/>
      <c r="E67" s="103"/>
      <c r="F67" s="103"/>
      <c r="G67" s="90">
        <f>G12</f>
        <v>29250000</v>
      </c>
    </row>
    <row r="68" spans="1:7" ht="12" customHeight="1" x14ac:dyDescent="0.25">
      <c r="A68" s="48"/>
      <c r="B68" s="56" t="s">
        <v>43</v>
      </c>
      <c r="C68" s="57"/>
      <c r="D68" s="105"/>
      <c r="E68" s="105"/>
      <c r="F68" s="105"/>
      <c r="G68" s="92">
        <f>G67-G66</f>
        <v>23138031.391380001</v>
      </c>
    </row>
    <row r="69" spans="1:7" ht="12" customHeight="1" x14ac:dyDescent="0.25">
      <c r="A69" s="48"/>
      <c r="B69" s="49" t="s">
        <v>44</v>
      </c>
      <c r="C69" s="50"/>
      <c r="D69" s="106"/>
      <c r="E69" s="106"/>
      <c r="F69" s="106"/>
      <c r="G69" s="93"/>
    </row>
    <row r="70" spans="1:7" ht="12.75" customHeight="1" thickBot="1" x14ac:dyDescent="0.3">
      <c r="A70" s="48"/>
      <c r="B70" s="58"/>
      <c r="C70" s="50"/>
      <c r="D70" s="106"/>
      <c r="E70" s="106"/>
      <c r="F70" s="106"/>
      <c r="G70" s="93"/>
    </row>
    <row r="71" spans="1:7" ht="12" customHeight="1" x14ac:dyDescent="0.25">
      <c r="A71" s="48"/>
      <c r="B71" s="65" t="s">
        <v>45</v>
      </c>
      <c r="C71" s="66"/>
      <c r="D71" s="107"/>
      <c r="E71" s="107"/>
      <c r="F71" s="108"/>
      <c r="G71" s="93"/>
    </row>
    <row r="72" spans="1:7" ht="12" customHeight="1" x14ac:dyDescent="0.25">
      <c r="A72" s="48"/>
      <c r="B72" s="67" t="s">
        <v>46</v>
      </c>
      <c r="C72" s="47"/>
      <c r="D72" s="95"/>
      <c r="E72" s="95"/>
      <c r="F72" s="109"/>
      <c r="G72" s="93"/>
    </row>
    <row r="73" spans="1:7" ht="12" customHeight="1" x14ac:dyDescent="0.25">
      <c r="A73" s="48"/>
      <c r="B73" s="67" t="s">
        <v>47</v>
      </c>
      <c r="C73" s="47"/>
      <c r="D73" s="95"/>
      <c r="E73" s="95"/>
      <c r="F73" s="109"/>
      <c r="G73" s="93"/>
    </row>
    <row r="74" spans="1:7" ht="12" customHeight="1" x14ac:dyDescent="0.25">
      <c r="A74" s="48"/>
      <c r="B74" s="67" t="s">
        <v>48</v>
      </c>
      <c r="C74" s="47"/>
      <c r="D74" s="95"/>
      <c r="E74" s="95"/>
      <c r="F74" s="109"/>
      <c r="G74" s="93"/>
    </row>
    <row r="75" spans="1:7" ht="12" customHeight="1" x14ac:dyDescent="0.25">
      <c r="A75" s="48"/>
      <c r="B75" s="67" t="s">
        <v>49</v>
      </c>
      <c r="C75" s="47"/>
      <c r="D75" s="95"/>
      <c r="E75" s="95"/>
      <c r="F75" s="109"/>
      <c r="G75" s="93"/>
    </row>
    <row r="76" spans="1:7" ht="12" customHeight="1" x14ac:dyDescent="0.25">
      <c r="A76" s="48"/>
      <c r="B76" s="67" t="s">
        <v>50</v>
      </c>
      <c r="C76" s="47"/>
      <c r="D76" s="95"/>
      <c r="E76" s="95"/>
      <c r="F76" s="109"/>
      <c r="G76" s="93"/>
    </row>
    <row r="77" spans="1:7" ht="12.75" customHeight="1" thickBot="1" x14ac:dyDescent="0.3">
      <c r="A77" s="48"/>
      <c r="B77" s="68" t="s">
        <v>51</v>
      </c>
      <c r="C77" s="69"/>
      <c r="D77" s="110"/>
      <c r="E77" s="110"/>
      <c r="F77" s="111"/>
      <c r="G77" s="93"/>
    </row>
    <row r="78" spans="1:7" ht="12.75" customHeight="1" thickBot="1" x14ac:dyDescent="0.3">
      <c r="A78" s="48"/>
      <c r="B78" s="63"/>
      <c r="C78" s="47"/>
      <c r="D78" s="95"/>
      <c r="E78" s="95"/>
      <c r="F78" s="95"/>
      <c r="G78" s="93"/>
    </row>
    <row r="79" spans="1:7" ht="15" customHeight="1" thickBot="1" x14ac:dyDescent="0.3">
      <c r="A79" s="48"/>
      <c r="B79" s="151" t="s">
        <v>52</v>
      </c>
      <c r="C79" s="152"/>
      <c r="D79" s="153"/>
      <c r="E79" s="112"/>
      <c r="F79" s="112"/>
      <c r="G79" s="93"/>
    </row>
    <row r="80" spans="1:7" ht="12" customHeight="1" x14ac:dyDescent="0.25">
      <c r="A80" s="48"/>
      <c r="B80" s="122" t="s">
        <v>37</v>
      </c>
      <c r="C80" s="123" t="s">
        <v>53</v>
      </c>
      <c r="D80" s="124" t="s">
        <v>54</v>
      </c>
      <c r="E80" s="112"/>
      <c r="F80" s="112"/>
      <c r="G80" s="93"/>
    </row>
    <row r="81" spans="1:7" ht="12" customHeight="1" x14ac:dyDescent="0.25">
      <c r="A81" s="48"/>
      <c r="B81" s="60" t="s">
        <v>55</v>
      </c>
      <c r="C81" s="44">
        <f>G27</f>
        <v>4080000</v>
      </c>
      <c r="D81" s="113">
        <f>(C81/C87)</f>
        <v>0.66754269553115542</v>
      </c>
      <c r="E81" s="112"/>
      <c r="F81" s="112"/>
      <c r="G81" s="93"/>
    </row>
    <row r="82" spans="1:7" ht="12" customHeight="1" x14ac:dyDescent="0.25">
      <c r="A82" s="48"/>
      <c r="B82" s="60" t="s">
        <v>56</v>
      </c>
      <c r="C82" s="45">
        <v>0</v>
      </c>
      <c r="D82" s="113">
        <v>0</v>
      </c>
      <c r="E82" s="112"/>
      <c r="F82" s="112"/>
      <c r="G82" s="93"/>
    </row>
    <row r="83" spans="1:7" ht="12" customHeight="1" x14ac:dyDescent="0.25">
      <c r="A83" s="48"/>
      <c r="B83" s="60" t="s">
        <v>57</v>
      </c>
      <c r="C83" s="44">
        <f>G40</f>
        <v>1032889.6</v>
      </c>
      <c r="D83" s="113">
        <f>(C83/C87)</f>
        <v>0.16899458523776886</v>
      </c>
      <c r="E83" s="112"/>
      <c r="F83" s="112"/>
      <c r="G83" s="93"/>
    </row>
    <row r="84" spans="1:7" ht="12" customHeight="1" x14ac:dyDescent="0.25">
      <c r="A84" s="48"/>
      <c r="B84" s="60" t="s">
        <v>28</v>
      </c>
      <c r="C84" s="44">
        <f>G56</f>
        <v>574376.88439999998</v>
      </c>
      <c r="D84" s="113">
        <f>(C84/C87)</f>
        <v>9.3975758250775213E-2</v>
      </c>
      <c r="E84" s="112"/>
      <c r="F84" s="112"/>
      <c r="G84" s="93"/>
    </row>
    <row r="85" spans="1:7" ht="12" customHeight="1" x14ac:dyDescent="0.25">
      <c r="A85" s="48"/>
      <c r="B85" s="60" t="s">
        <v>58</v>
      </c>
      <c r="C85" s="46">
        <f>G62</f>
        <v>133656</v>
      </c>
      <c r="D85" s="113">
        <f>(C85/C87)</f>
        <v>2.1867913361252968E-2</v>
      </c>
      <c r="E85" s="114"/>
      <c r="F85" s="114"/>
      <c r="G85" s="93"/>
    </row>
    <row r="86" spans="1:7" ht="12" customHeight="1" x14ac:dyDescent="0.25">
      <c r="A86" s="48"/>
      <c r="B86" s="60" t="s">
        <v>59</v>
      </c>
      <c r="C86" s="46">
        <f>G65</f>
        <v>291046.12422</v>
      </c>
      <c r="D86" s="113">
        <f>(C86/C87)</f>
        <v>4.7619047619047623E-2</v>
      </c>
      <c r="E86" s="114"/>
      <c r="F86" s="114"/>
      <c r="G86" s="93"/>
    </row>
    <row r="87" spans="1:7" ht="12.75" customHeight="1" thickBot="1" x14ac:dyDescent="0.3">
      <c r="A87" s="48"/>
      <c r="B87" s="61" t="s">
        <v>60</v>
      </c>
      <c r="C87" s="62">
        <f>SUM(C81:C86)</f>
        <v>6111968.6086199991</v>
      </c>
      <c r="D87" s="115">
        <f>SUM(D81:D86)</f>
        <v>1</v>
      </c>
      <c r="E87" s="114"/>
      <c r="F87" s="114"/>
      <c r="G87" s="93"/>
    </row>
    <row r="88" spans="1:7" ht="12" customHeight="1" x14ac:dyDescent="0.25">
      <c r="A88" s="48"/>
      <c r="B88" s="58"/>
      <c r="C88" s="50"/>
      <c r="D88" s="106"/>
      <c r="E88" s="106"/>
      <c r="F88" s="106"/>
      <c r="G88" s="93"/>
    </row>
    <row r="89" spans="1:7" ht="12.75" customHeight="1" thickBot="1" x14ac:dyDescent="0.3">
      <c r="A89" s="48"/>
      <c r="B89" s="59"/>
      <c r="C89" s="50"/>
      <c r="D89" s="106"/>
      <c r="E89" s="106"/>
      <c r="F89" s="106"/>
      <c r="G89" s="93"/>
    </row>
    <row r="90" spans="1:7" ht="12" customHeight="1" thickBot="1" x14ac:dyDescent="0.3">
      <c r="A90" s="48"/>
      <c r="B90" s="151" t="s">
        <v>104</v>
      </c>
      <c r="C90" s="152"/>
      <c r="D90" s="152"/>
      <c r="E90" s="153"/>
      <c r="F90" s="114"/>
      <c r="G90" s="93"/>
    </row>
    <row r="91" spans="1:7" ht="12" customHeight="1" x14ac:dyDescent="0.25">
      <c r="A91" s="48"/>
      <c r="B91" s="122" t="s">
        <v>105</v>
      </c>
      <c r="C91" s="126">
        <v>3000</v>
      </c>
      <c r="D91" s="126">
        <f>G9</f>
        <v>4500</v>
      </c>
      <c r="E91" s="126">
        <v>6000</v>
      </c>
      <c r="F91" s="116"/>
      <c r="G91" s="94"/>
    </row>
    <row r="92" spans="1:7" ht="12.75" customHeight="1" thickBot="1" x14ac:dyDescent="0.3">
      <c r="A92" s="48"/>
      <c r="B92" s="61" t="s">
        <v>106</v>
      </c>
      <c r="C92" s="117">
        <f>(G66/C91)</f>
        <v>2037.3228695399996</v>
      </c>
      <c r="D92" s="117">
        <f>(G66/D91)</f>
        <v>1358.2152463599998</v>
      </c>
      <c r="E92" s="118">
        <f>(G66/E91)</f>
        <v>1018.6614347699998</v>
      </c>
      <c r="F92" s="116"/>
      <c r="G92" s="94"/>
    </row>
    <row r="93" spans="1:7" ht="15.6" customHeight="1" x14ac:dyDescent="0.25">
      <c r="A93" s="48"/>
      <c r="B93" s="64" t="s">
        <v>61</v>
      </c>
      <c r="C93" s="47"/>
      <c r="D93" s="95"/>
      <c r="E93" s="95"/>
      <c r="F93" s="95"/>
      <c r="G93" s="95"/>
    </row>
  </sheetData>
  <mergeCells count="10">
    <mergeCell ref="E9:F9"/>
    <mergeCell ref="E14:F14"/>
    <mergeCell ref="E15:F15"/>
    <mergeCell ref="B17:G17"/>
    <mergeCell ref="E12:F12"/>
    <mergeCell ref="B90:E90"/>
    <mergeCell ref="B79:D79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ALMENDRO NIVEL MEDIO ALTO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2023-03-28T17:36:41Z</dcterms:modified>
</cp:coreProperties>
</file>