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Almendro" sheetId="1" r:id="rId1"/>
  </sheets>
  <calcPr calcId="162913"/>
</workbook>
</file>

<file path=xl/calcChain.xml><?xml version="1.0" encoding="utf-8"?>
<calcChain xmlns="http://schemas.openxmlformats.org/spreadsheetml/2006/main">
  <c r="G37" i="1" l="1"/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<sst xmlns="http://schemas.openxmlformats.org/spreadsheetml/2006/main" count="186" uniqueCount="143">
  <si>
    <t>RUBRO O CULTIVO</t>
  </si>
  <si>
    <t>ALMENDRO</t>
  </si>
  <si>
    <t>RENDIMIENTO (KG/Há.) (PEPA)</t>
  </si>
  <si>
    <t>VARIEDAD</t>
  </si>
  <si>
    <t>NONPAREIL</t>
  </si>
  <si>
    <t>FECHA ESTIMADA  PRECIO VENTA</t>
  </si>
  <si>
    <t>MARZO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</si>
  <si>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</si>
  <si>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</si>
  <si>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</si>
  <si>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</si>
  <si>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</si>
  <si>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</si>
  <si>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</si>
  <si>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</si>
  <si>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</si>
  <si>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</si>
  <si>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</si>
  <si>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</si>
  <si>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</si>
  <si>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</si>
  <si>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</si>
  <si>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</si>
  <si>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</si>
  <si>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</si>
  <si>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</si>
  <si>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</si>
  <si>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</si>
  <si>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</si>
  <si>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</si>
  <si>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</si>
  <si>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</si>
  <si>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ANUAL</t>
  </si>
  <si>
    <t>APLIC. PESTICIDAS Y FOLIAR</t>
  </si>
  <si>
    <t>OCT-ABRIL</t>
  </si>
  <si>
    <t>PODA Y PINTURA DE CORT</t>
  </si>
  <si>
    <t>MAYO-JUNIO</t>
  </si>
  <si>
    <t>PODE AN VERDE</t>
  </si>
  <si>
    <t>CONTROL DE MALEZAS</t>
  </si>
  <si>
    <t>MARZO-OCT.</t>
  </si>
  <si>
    <t>RIEGOS</t>
  </si>
  <si>
    <t>SEPT-FEBRERO</t>
  </si>
  <si>
    <t>COSECHA</t>
  </si>
  <si>
    <t>JM</t>
  </si>
  <si>
    <t>MARZO.</t>
  </si>
  <si>
    <t>Subtotal Jornadas Hombre</t>
  </si>
  <si>
    <t>JORNADAS ANIMAL</t>
  </si>
  <si>
    <t>N/A</t>
  </si>
  <si>
    <t>Subtotal Jornadas Animal</t>
  </si>
  <si>
    <t>MAQUINARIA</t>
  </si>
  <si>
    <t>MAYO-FEBRERO</t>
  </si>
  <si>
    <t xml:space="preserve">APLICACIÓN FERTILIZANTES (4) </t>
  </si>
  <si>
    <t>MARZO-SEPT.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</si>
  <si>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</si>
  <si>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</si>
  <si>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</si>
  <si>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</si>
  <si>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</si>
  <si>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</si>
  <si>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</si>
  <si>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</si>
  <si>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SEPT-DIC.</t>
  </si>
  <si>
    <t>NITRATO DE K</t>
  </si>
  <si>
    <t>OCT-MARZO</t>
  </si>
  <si>
    <t>SUPERFOSFATO TRIPLE</t>
  </si>
  <si>
    <t>SEPT-ABRIL</t>
  </si>
  <si>
    <t>AC. BORICO</t>
  </si>
  <si>
    <t>NOV.-ENERO</t>
  </si>
  <si>
    <t>FUNGUICIDAS</t>
  </si>
  <si>
    <t>MARZO-JULIO</t>
  </si>
  <si>
    <t>KG.</t>
  </si>
  <si>
    <t>NUNIO-JULIO</t>
  </si>
  <si>
    <t>LT.</t>
  </si>
  <si>
    <t>SEPT-OCT.</t>
  </si>
  <si>
    <t>INSECTICIDAS</t>
  </si>
  <si>
    <t>JUNIO-JULIO</t>
  </si>
  <si>
    <t>INSECTICIDA ACARICIDA</t>
  </si>
  <si>
    <t>FERTILIZANTES FOLIAR.</t>
  </si>
  <si>
    <t>SEPT-ENERO</t>
  </si>
  <si>
    <t>SOLUBOR</t>
  </si>
  <si>
    <t>SEPT.</t>
  </si>
  <si>
    <t>NITROFOSCA</t>
  </si>
  <si>
    <t>OCT.</t>
  </si>
  <si>
    <t>HERBICIDAS</t>
  </si>
  <si>
    <t>OCT-FEBRERO</t>
  </si>
  <si>
    <t>JUNIO-AGOSTO.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</si>
  <si>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</si>
  <si>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</si>
  <si>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</si>
  <si>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</si>
  <si>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</si>
  <si>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</si>
  <si>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</si>
  <si>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</si>
  <si>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</si>
  <si>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</si>
  <si>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</si>
  <si>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</si>
  <si>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SACOS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</si>
  <si>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</si>
  <si>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</si>
  <si>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</si>
  <si>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</si>
  <si>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</si>
  <si>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</si>
  <si>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</si>
  <si>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</si>
  <si>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</si>
  <si>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</si>
  <si>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</si>
  <si>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</si>
  <si>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</si>
  <si>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</si>
  <si>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</si>
  <si>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</si>
  <si>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</si>
  <si>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</si>
  <si>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</si>
  <si>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</si>
  <si>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</si>
  <si>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</si>
  <si>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</si>
  <si>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</si>
  <si>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</si>
  <si>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</si>
  <si>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</si>
  <si>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</si>
  <si>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</si>
  <si>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</si>
  <si>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</si>
  <si>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</si>
  <si>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APLIC. FITOSANITARIA (4)</t>
  </si>
  <si>
    <t>OXICLORIRO DE CUI. O SIMILAR</t>
  </si>
  <si>
    <t>AZUFRE MOJABLE O SIMILAR</t>
  </si>
  <si>
    <t>MYSTIC. NO SIMILAR</t>
  </si>
  <si>
    <t>CLORPIRIFOS O SIMILAR</t>
  </si>
  <si>
    <t>ABAMITE O SIMILAR</t>
  </si>
  <si>
    <t>FOSFIMAX O SIMILAR</t>
  </si>
  <si>
    <t>ROUNDUP O SIMILAR</t>
  </si>
  <si>
    <t>MCPA.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</si>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</sst>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164" fontId="16" fillId="5" borderId="13" xfId="0" applyNumberFormat="1" applyFont="1" applyFill="1" applyBorder="1" applyAlignment="1">
      <alignment vertical="center"/>
    </xf>
    <xf numFmtId="164" fontId="16" fillId="3" borderId="15" xfId="0" applyNumberFormat="1" applyFont="1" applyFill="1" applyBorder="1" applyAlignment="1">
      <alignment vertical="center"/>
    </xf>
    <xf numFmtId="164" fontId="16" fillId="5" borderId="15" xfId="0" applyNumberFormat="1" applyFont="1" applyFill="1" applyBorder="1" applyAlignment="1">
      <alignment vertical="center"/>
    </xf>
    <xf numFmtId="164" fontId="16" fillId="5" borderId="18" xfId="0" applyNumberFormat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D15" sqref="D15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</v>
      </c>
      <c r="D9" s="18"/>
      <c r="E9" s="100" t="s">
        <v>2</v>
      </c>
      <c r="F9" s="101"/>
      <c r="G9" s="8">
        <v>1800</v>
      </c>
    </row>
    <row r="10" spans="1:7" ht="15" x14ac:dyDescent="0.25">
      <c r="A10" s="3"/>
      <c r="B10" s="12" t="s">
        <v>3</v>
      </c>
      <c r="C10" s="13" t="s">
        <v>4</v>
      </c>
      <c r="D10" s="18"/>
      <c r="E10" s="98" t="s">
        <v>5</v>
      </c>
      <c r="F10" s="99"/>
      <c r="G10" s="14" t="s">
        <v>6</v>
      </c>
    </row>
    <row r="11" spans="1:7" ht="13.5" customHeight="1" x14ac:dyDescent="0.25">
      <c r="A11" s="3"/>
      <c r="B11" s="12" t="s">
        <v>7</v>
      </c>
      <c r="C11" s="14" t="s">
        <v>8</v>
      </c>
      <c r="D11" s="18"/>
      <c r="E11" s="98" t="s">
        <v>9</v>
      </c>
      <c r="F11" s="99"/>
      <c r="G11" s="39">
        <v>4000</v>
      </c>
    </row>
    <row r="12" spans="1:7" ht="11.25" customHeight="1" x14ac:dyDescent="0.25">
      <c r="A12" s="3"/>
      <c r="B12" s="12" t="s">
        <v>10</v>
      </c>
      <c r="C12" s="15" t="s">
        <v>11</v>
      </c>
      <c r="D12" s="18"/>
      <c r="E12" s="5" t="s">
        <v>12</v>
      </c>
      <c r="F12" s="10"/>
      <c r="G12" s="40">
        <f>G9*G11</f>
        <v>7200000</v>
      </c>
    </row>
    <row r="13" spans="1:7" ht="22.5" customHeight="1" x14ac:dyDescent="0.25">
      <c r="A13" s="3"/>
      <c r="B13" s="12" t="s">
        <v>13</v>
      </c>
      <c r="C13" s="15" t="s">
        <v>140</v>
      </c>
      <c r="D13" s="18"/>
      <c r="E13" s="98" t="s">
        <v>14</v>
      </c>
      <c r="F13" s="99"/>
      <c r="G13" s="15" t="s">
        <v>15</v>
      </c>
    </row>
    <row r="14" spans="1:7" ht="29.25" customHeight="1" x14ac:dyDescent="0.25">
      <c r="A14" s="3"/>
      <c r="B14" s="12" t="s">
        <v>16</v>
      </c>
      <c r="C14" s="15" t="s">
        <v>141</v>
      </c>
      <c r="D14" s="18"/>
      <c r="E14" s="98" t="s">
        <v>17</v>
      </c>
      <c r="F14" s="99"/>
      <c r="G14" s="14" t="s">
        <v>18</v>
      </c>
    </row>
    <row r="15" spans="1:7" ht="21.75" customHeight="1" x14ac:dyDescent="0.25">
      <c r="A15" s="3"/>
      <c r="B15" s="12" t="s">
        <v>19</v>
      </c>
      <c r="C15" s="14" t="s">
        <v>142</v>
      </c>
      <c r="D15" s="18"/>
      <c r="E15" s="102" t="s">
        <v>20</v>
      </c>
      <c r="F15" s="103"/>
      <c r="G15" s="41" t="s">
        <v>21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22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2" t="s">
        <v>23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3" t="s">
        <v>24</v>
      </c>
      <c r="C20" s="43" t="s">
        <v>25</v>
      </c>
      <c r="D20" s="43" t="s">
        <v>26</v>
      </c>
      <c r="E20" s="43" t="s">
        <v>27</v>
      </c>
      <c r="F20" s="43" t="s">
        <v>28</v>
      </c>
      <c r="G20" s="43" t="s">
        <v>29</v>
      </c>
    </row>
    <row r="21" spans="1:7" ht="12.75" customHeight="1" x14ac:dyDescent="0.25">
      <c r="A21" s="3"/>
      <c r="B21" s="16" t="s">
        <v>30</v>
      </c>
      <c r="C21" s="17" t="s">
        <v>31</v>
      </c>
      <c r="D21" s="45">
        <v>2</v>
      </c>
      <c r="E21" s="17" t="s">
        <v>32</v>
      </c>
      <c r="F21" s="40">
        <v>35000</v>
      </c>
      <c r="G21" s="40">
        <f>(D21*F21)</f>
        <v>70000</v>
      </c>
    </row>
    <row r="22" spans="1:7" ht="12.75" customHeight="1" x14ac:dyDescent="0.25">
      <c r="A22" s="3"/>
      <c r="B22" s="16" t="s">
        <v>33</v>
      </c>
      <c r="C22" s="17" t="s">
        <v>31</v>
      </c>
      <c r="D22" s="45">
        <v>4</v>
      </c>
      <c r="E22" s="17" t="s">
        <v>34</v>
      </c>
      <c r="F22" s="40">
        <v>35000</v>
      </c>
      <c r="G22" s="40">
        <f t="shared" ref="G22:G27" si="0">(D22*F22)</f>
        <v>140000</v>
      </c>
    </row>
    <row r="23" spans="1:7" ht="12.75" customHeight="1" x14ac:dyDescent="0.25">
      <c r="A23" s="3"/>
      <c r="B23" s="16" t="s">
        <v>35</v>
      </c>
      <c r="C23" s="17" t="s">
        <v>31</v>
      </c>
      <c r="D23" s="45">
        <v>10</v>
      </c>
      <c r="E23" s="17" t="s">
        <v>36</v>
      </c>
      <c r="F23" s="40">
        <v>35000</v>
      </c>
      <c r="G23" s="40">
        <f t="shared" si="0"/>
        <v>350000</v>
      </c>
    </row>
    <row r="24" spans="1:7" ht="12.75" customHeight="1" x14ac:dyDescent="0.25">
      <c r="A24" s="3"/>
      <c r="B24" s="16" t="s">
        <v>37</v>
      </c>
      <c r="C24" s="17" t="s">
        <v>31</v>
      </c>
      <c r="D24" s="45">
        <v>4</v>
      </c>
      <c r="E24" s="17" t="s">
        <v>36</v>
      </c>
      <c r="F24" s="40">
        <v>35000</v>
      </c>
      <c r="G24" s="40">
        <f t="shared" si="0"/>
        <v>140000</v>
      </c>
    </row>
    <row r="25" spans="1:7" ht="12.75" customHeight="1" x14ac:dyDescent="0.25">
      <c r="A25" s="3"/>
      <c r="B25" s="16" t="s">
        <v>38</v>
      </c>
      <c r="C25" s="17" t="s">
        <v>31</v>
      </c>
      <c r="D25" s="45">
        <v>3</v>
      </c>
      <c r="E25" s="17" t="s">
        <v>39</v>
      </c>
      <c r="F25" s="40">
        <v>35000</v>
      </c>
      <c r="G25" s="40">
        <f t="shared" si="0"/>
        <v>105000</v>
      </c>
    </row>
    <row r="26" spans="1:7" ht="12.75" customHeight="1" x14ac:dyDescent="0.25">
      <c r="A26" s="3"/>
      <c r="B26" s="16" t="s">
        <v>40</v>
      </c>
      <c r="C26" s="17" t="s">
        <v>31</v>
      </c>
      <c r="D26" s="45">
        <v>5</v>
      </c>
      <c r="E26" s="17" t="s">
        <v>41</v>
      </c>
      <c r="F26" s="40">
        <v>35000</v>
      </c>
      <c r="G26" s="40">
        <f t="shared" si="0"/>
        <v>175000</v>
      </c>
    </row>
    <row r="27" spans="1:7" ht="15" x14ac:dyDescent="0.25">
      <c r="A27" s="3"/>
      <c r="B27" s="16" t="s">
        <v>42</v>
      </c>
      <c r="C27" s="17" t="s">
        <v>43</v>
      </c>
      <c r="D27" s="45">
        <v>60</v>
      </c>
      <c r="E27" s="17" t="s">
        <v>44</v>
      </c>
      <c r="F27" s="40">
        <v>35000</v>
      </c>
      <c r="G27" s="40">
        <f t="shared" si="0"/>
        <v>2100000</v>
      </c>
    </row>
    <row r="28" spans="1:7" ht="12.75" customHeight="1" x14ac:dyDescent="0.25">
      <c r="A28" s="3"/>
      <c r="B28" s="44" t="s">
        <v>45</v>
      </c>
      <c r="C28" s="46"/>
      <c r="D28" s="46"/>
      <c r="E28" s="46"/>
      <c r="F28" s="47"/>
      <c r="G28" s="48">
        <f>SUM(G21:G27)</f>
        <v>3080000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2" t="s">
        <v>46</v>
      </c>
      <c r="C30" s="20"/>
      <c r="D30" s="20"/>
      <c r="E30" s="20"/>
      <c r="F30" s="19"/>
      <c r="G30" s="19"/>
    </row>
    <row r="31" spans="1:7" ht="24" customHeight="1" x14ac:dyDescent="0.25">
      <c r="A31" s="3"/>
      <c r="B31" s="49" t="s">
        <v>24</v>
      </c>
      <c r="C31" s="43" t="s">
        <v>25</v>
      </c>
      <c r="D31" s="43" t="s">
        <v>26</v>
      </c>
      <c r="E31" s="49" t="s">
        <v>27</v>
      </c>
      <c r="F31" s="43" t="s">
        <v>28</v>
      </c>
      <c r="G31" s="49" t="s">
        <v>29</v>
      </c>
    </row>
    <row r="32" spans="1:7" ht="12" customHeight="1" x14ac:dyDescent="0.25">
      <c r="A32" s="3"/>
      <c r="B32" s="50" t="s">
        <v>47</v>
      </c>
      <c r="C32" s="51"/>
      <c r="D32" s="51"/>
      <c r="E32" s="51"/>
      <c r="F32" s="50"/>
      <c r="G32" s="50"/>
    </row>
    <row r="33" spans="1:11" ht="12" customHeight="1" x14ac:dyDescent="0.25">
      <c r="A33" s="3"/>
      <c r="B33" s="44" t="s">
        <v>48</v>
      </c>
      <c r="C33" s="46"/>
      <c r="D33" s="46"/>
      <c r="E33" s="46"/>
      <c r="F33" s="47"/>
      <c r="G33" s="47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2" t="s">
        <v>49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49" t="s">
        <v>24</v>
      </c>
      <c r="C36" s="49" t="s">
        <v>25</v>
      </c>
      <c r="D36" s="49" t="s">
        <v>26</v>
      </c>
      <c r="E36" s="49" t="s">
        <v>27</v>
      </c>
      <c r="F36" s="43" t="s">
        <v>28</v>
      </c>
      <c r="G36" s="49" t="s">
        <v>29</v>
      </c>
    </row>
    <row r="37" spans="1:11" ht="12.75" customHeight="1" x14ac:dyDescent="0.25">
      <c r="A37" s="3"/>
      <c r="B37" s="52" t="s">
        <v>131</v>
      </c>
      <c r="C37" s="17" t="s">
        <v>130</v>
      </c>
      <c r="D37" s="45">
        <v>3</v>
      </c>
      <c r="E37" s="17" t="s">
        <v>50</v>
      </c>
      <c r="F37" s="40">
        <v>40000</v>
      </c>
      <c r="G37" s="40">
        <f>D37*F37</f>
        <v>120000</v>
      </c>
    </row>
    <row r="38" spans="1:11" ht="12.75" customHeight="1" x14ac:dyDescent="0.25">
      <c r="A38" s="3"/>
      <c r="B38" s="16" t="s">
        <v>51</v>
      </c>
      <c r="C38" s="17" t="s">
        <v>130</v>
      </c>
      <c r="D38" s="45">
        <v>4</v>
      </c>
      <c r="E38" s="17" t="s">
        <v>52</v>
      </c>
      <c r="F38" s="40">
        <v>40000</v>
      </c>
      <c r="G38" s="40">
        <f t="shared" ref="G38" si="1">(D38*F38)</f>
        <v>160000</v>
      </c>
    </row>
    <row r="39" spans="1:11" ht="12.75" customHeight="1" x14ac:dyDescent="0.25">
      <c r="A39" s="3"/>
      <c r="B39" s="44" t="s">
        <v>53</v>
      </c>
      <c r="C39" s="46"/>
      <c r="D39" s="46"/>
      <c r="E39" s="46"/>
      <c r="F39" s="47"/>
      <c r="G39" s="48">
        <f>SUM(G37:G38)</f>
        <v>280000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2" t="s">
        <v>54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3" t="s">
        <v>55</v>
      </c>
      <c r="C42" s="43" t="s">
        <v>56</v>
      </c>
      <c r="D42" s="43" t="s">
        <v>57</v>
      </c>
      <c r="E42" s="43" t="s">
        <v>27</v>
      </c>
      <c r="F42" s="43" t="s">
        <v>28</v>
      </c>
      <c r="G42" s="43" t="s">
        <v>29</v>
      </c>
      <c r="K42" s="2"/>
    </row>
    <row r="43" spans="1:11" ht="12.75" customHeight="1" x14ac:dyDescent="0.25">
      <c r="A43" s="3"/>
      <c r="B43" s="4" t="s">
        <v>58</v>
      </c>
      <c r="C43" s="53"/>
      <c r="D43" s="53"/>
      <c r="E43" s="53"/>
      <c r="F43" s="53"/>
      <c r="G43" s="53"/>
      <c r="K43" s="2"/>
    </row>
    <row r="44" spans="1:11" ht="12.75" customHeight="1" x14ac:dyDescent="0.25">
      <c r="A44" s="3"/>
      <c r="B44" s="5" t="s">
        <v>59</v>
      </c>
      <c r="C44" s="6" t="s">
        <v>60</v>
      </c>
      <c r="D44" s="7">
        <v>200</v>
      </c>
      <c r="E44" s="6" t="s">
        <v>61</v>
      </c>
      <c r="F44" s="8">
        <v>1000</v>
      </c>
      <c r="G44" s="8">
        <f>(D44*F44)</f>
        <v>200000</v>
      </c>
    </row>
    <row r="45" spans="1:11" ht="12.75" customHeight="1" x14ac:dyDescent="0.25">
      <c r="A45" s="3"/>
      <c r="B45" s="9" t="s">
        <v>62</v>
      </c>
      <c r="C45" s="6" t="s">
        <v>60</v>
      </c>
      <c r="D45" s="10">
        <v>200</v>
      </c>
      <c r="E45" s="11" t="s">
        <v>63</v>
      </c>
      <c r="F45" s="8">
        <v>1780</v>
      </c>
      <c r="G45" s="8">
        <f t="shared" ref="G45:G62" si="2">(D45*F45)</f>
        <v>356000</v>
      </c>
    </row>
    <row r="46" spans="1:11" ht="12.75" customHeight="1" x14ac:dyDescent="0.25">
      <c r="A46" s="3"/>
      <c r="B46" s="5" t="s">
        <v>64</v>
      </c>
      <c r="C46" s="6" t="s">
        <v>60</v>
      </c>
      <c r="D46" s="7">
        <v>50</v>
      </c>
      <c r="E46" s="6" t="s">
        <v>65</v>
      </c>
      <c r="F46" s="8">
        <v>1400</v>
      </c>
      <c r="G46" s="8">
        <f t="shared" si="2"/>
        <v>70000</v>
      </c>
    </row>
    <row r="47" spans="1:11" ht="12.75" customHeight="1" x14ac:dyDescent="0.25">
      <c r="A47" s="3"/>
      <c r="B47" s="5" t="s">
        <v>66</v>
      </c>
      <c r="C47" s="6" t="s">
        <v>60</v>
      </c>
      <c r="D47" s="7">
        <v>55</v>
      </c>
      <c r="E47" s="6" t="s">
        <v>67</v>
      </c>
      <c r="F47" s="8">
        <v>700</v>
      </c>
      <c r="G47" s="8">
        <f t="shared" si="2"/>
        <v>38500</v>
      </c>
    </row>
    <row r="48" spans="1:11" ht="12.75" customHeight="1" x14ac:dyDescent="0.25">
      <c r="A48" s="3"/>
      <c r="B48" s="4" t="s">
        <v>68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132</v>
      </c>
      <c r="C49" s="11" t="s">
        <v>60</v>
      </c>
      <c r="D49" s="10">
        <v>50</v>
      </c>
      <c r="E49" s="11" t="s">
        <v>69</v>
      </c>
      <c r="F49" s="8">
        <v>9200</v>
      </c>
      <c r="G49" s="8">
        <f t="shared" si="2"/>
        <v>460000</v>
      </c>
    </row>
    <row r="50" spans="1:7" ht="12.75" customHeight="1" x14ac:dyDescent="0.25">
      <c r="A50" s="3"/>
      <c r="B50" s="5" t="s">
        <v>133</v>
      </c>
      <c r="C50" s="11" t="s">
        <v>70</v>
      </c>
      <c r="D50" s="10">
        <v>50</v>
      </c>
      <c r="E50" s="11" t="s">
        <v>71</v>
      </c>
      <c r="F50" s="8">
        <v>1180</v>
      </c>
      <c r="G50" s="8">
        <f t="shared" si="2"/>
        <v>59000</v>
      </c>
    </row>
    <row r="51" spans="1:7" ht="12.75" customHeight="1" x14ac:dyDescent="0.25">
      <c r="A51" s="3"/>
      <c r="B51" s="5" t="s">
        <v>134</v>
      </c>
      <c r="C51" s="11" t="s">
        <v>72</v>
      </c>
      <c r="D51" s="7">
        <v>1.2</v>
      </c>
      <c r="E51" s="6" t="s">
        <v>73</v>
      </c>
      <c r="F51" s="8">
        <v>10500</v>
      </c>
      <c r="G51" s="8">
        <f t="shared" si="2"/>
        <v>12600</v>
      </c>
    </row>
    <row r="52" spans="1:7" ht="12.75" customHeight="1" x14ac:dyDescent="0.25">
      <c r="A52" s="3"/>
      <c r="B52" s="4" t="s">
        <v>74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135</v>
      </c>
      <c r="C53" s="11" t="s">
        <v>72</v>
      </c>
      <c r="D53" s="7">
        <v>2.5</v>
      </c>
      <c r="E53" s="6" t="s">
        <v>75</v>
      </c>
      <c r="F53" s="8">
        <v>8100</v>
      </c>
      <c r="G53" s="8">
        <f t="shared" si="2"/>
        <v>20250</v>
      </c>
    </row>
    <row r="54" spans="1:7" ht="12.75" customHeight="1" x14ac:dyDescent="0.25">
      <c r="A54" s="3"/>
      <c r="B54" s="4" t="s">
        <v>76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136</v>
      </c>
      <c r="C55" s="11" t="s">
        <v>72</v>
      </c>
      <c r="D55" s="10">
        <v>1</v>
      </c>
      <c r="E55" s="6" t="s">
        <v>73</v>
      </c>
      <c r="F55" s="8">
        <v>14100</v>
      </c>
      <c r="G55" s="8">
        <f t="shared" si="2"/>
        <v>14100</v>
      </c>
    </row>
    <row r="56" spans="1:7" ht="12.75" customHeight="1" x14ac:dyDescent="0.25">
      <c r="A56" s="3"/>
      <c r="B56" s="4" t="s">
        <v>77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137</v>
      </c>
      <c r="C57" s="11" t="s">
        <v>72</v>
      </c>
      <c r="D57" s="10">
        <v>4</v>
      </c>
      <c r="E57" s="11" t="s">
        <v>78</v>
      </c>
      <c r="F57" s="8">
        <v>11000</v>
      </c>
      <c r="G57" s="8">
        <f t="shared" si="2"/>
        <v>44000</v>
      </c>
    </row>
    <row r="58" spans="1:7" ht="12.75" customHeight="1" x14ac:dyDescent="0.25">
      <c r="A58" s="3"/>
      <c r="B58" s="5" t="s">
        <v>79</v>
      </c>
      <c r="C58" s="11" t="s">
        <v>60</v>
      </c>
      <c r="D58" s="10">
        <v>2</v>
      </c>
      <c r="E58" s="11" t="s">
        <v>80</v>
      </c>
      <c r="F58" s="8">
        <v>5700</v>
      </c>
      <c r="G58" s="8">
        <f t="shared" si="2"/>
        <v>11400</v>
      </c>
    </row>
    <row r="59" spans="1:7" ht="12.75" customHeight="1" x14ac:dyDescent="0.25">
      <c r="A59" s="3"/>
      <c r="B59" s="5" t="s">
        <v>81</v>
      </c>
      <c r="C59" s="11" t="s">
        <v>72</v>
      </c>
      <c r="D59" s="10">
        <v>4</v>
      </c>
      <c r="E59" s="11" t="s">
        <v>82</v>
      </c>
      <c r="F59" s="8">
        <v>9000</v>
      </c>
      <c r="G59" s="8">
        <f t="shared" si="2"/>
        <v>36000</v>
      </c>
    </row>
    <row r="60" spans="1:7" ht="12.75" customHeight="1" x14ac:dyDescent="0.25">
      <c r="A60" s="3"/>
      <c r="B60" s="4" t="s">
        <v>83</v>
      </c>
      <c r="C60" s="11"/>
      <c r="D60" s="10"/>
      <c r="E60" s="11" t="s">
        <v>84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138</v>
      </c>
      <c r="C61" s="11" t="s">
        <v>72</v>
      </c>
      <c r="D61" s="10">
        <v>6</v>
      </c>
      <c r="E61" s="11" t="s">
        <v>85</v>
      </c>
      <c r="F61" s="8">
        <v>16510</v>
      </c>
      <c r="G61" s="8">
        <f t="shared" si="2"/>
        <v>99060</v>
      </c>
    </row>
    <row r="62" spans="1:7" ht="12.75" customHeight="1" x14ac:dyDescent="0.25">
      <c r="A62" s="3"/>
      <c r="B62" s="5" t="s">
        <v>139</v>
      </c>
      <c r="C62" s="11" t="s">
        <v>72</v>
      </c>
      <c r="D62" s="7">
        <v>4</v>
      </c>
      <c r="E62" s="6" t="s">
        <v>86</v>
      </c>
      <c r="F62" s="8">
        <v>24700</v>
      </c>
      <c r="G62" s="8">
        <f t="shared" si="2"/>
        <v>98800</v>
      </c>
    </row>
    <row r="63" spans="1:7" ht="13.5" customHeight="1" x14ac:dyDescent="0.25">
      <c r="A63" s="3"/>
      <c r="B63" s="44" t="s">
        <v>87</v>
      </c>
      <c r="C63" s="46"/>
      <c r="D63" s="46"/>
      <c r="E63" s="46"/>
      <c r="F63" s="47"/>
      <c r="G63" s="48">
        <f>SUM(G43:G62)</f>
        <v>1519710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2" t="s">
        <v>88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49" t="s">
        <v>89</v>
      </c>
      <c r="C66" s="43" t="s">
        <v>56</v>
      </c>
      <c r="D66" s="43" t="s">
        <v>57</v>
      </c>
      <c r="E66" s="49" t="s">
        <v>27</v>
      </c>
      <c r="F66" s="43" t="s">
        <v>28</v>
      </c>
      <c r="G66" s="49" t="s">
        <v>29</v>
      </c>
    </row>
    <row r="67" spans="1:255" ht="12.75" customHeight="1" x14ac:dyDescent="0.25">
      <c r="A67" s="3"/>
      <c r="B67" s="16" t="s">
        <v>90</v>
      </c>
      <c r="C67" s="6" t="s">
        <v>91</v>
      </c>
      <c r="D67" s="8">
        <v>10</v>
      </c>
      <c r="E67" s="17" t="s">
        <v>92</v>
      </c>
      <c r="F67" s="8">
        <v>30000</v>
      </c>
      <c r="G67" s="8">
        <f>D67*F67</f>
        <v>300000</v>
      </c>
    </row>
    <row r="68" spans="1:255" ht="12.75" customHeight="1" x14ac:dyDescent="0.25">
      <c r="A68" s="3"/>
      <c r="B68" s="16" t="s">
        <v>93</v>
      </c>
      <c r="C68" s="6" t="s">
        <v>94</v>
      </c>
      <c r="D68" s="8">
        <v>3</v>
      </c>
      <c r="E68" s="17" t="s">
        <v>95</v>
      </c>
      <c r="F68" s="8">
        <v>3200</v>
      </c>
      <c r="G68" s="8">
        <f>D68*F68</f>
        <v>9600</v>
      </c>
    </row>
    <row r="69" spans="1:255" ht="12.75" customHeight="1" x14ac:dyDescent="0.25">
      <c r="A69" s="3"/>
      <c r="B69" s="16" t="s">
        <v>96</v>
      </c>
      <c r="C69" s="6" t="s">
        <v>72</v>
      </c>
      <c r="D69" s="8">
        <v>3</v>
      </c>
      <c r="E69" s="17" t="s">
        <v>97</v>
      </c>
      <c r="F69" s="8">
        <v>5200</v>
      </c>
      <c r="G69" s="8">
        <f t="shared" ref="G69:G70" si="3">D69*F69</f>
        <v>15600</v>
      </c>
    </row>
    <row r="70" spans="1:255" ht="12.75" customHeight="1" x14ac:dyDescent="0.25">
      <c r="A70" s="3"/>
      <c r="B70" s="16" t="s">
        <v>98</v>
      </c>
      <c r="C70" s="6" t="s">
        <v>91</v>
      </c>
      <c r="D70" s="8">
        <v>80</v>
      </c>
      <c r="E70" s="17" t="s">
        <v>99</v>
      </c>
      <c r="F70" s="8">
        <v>185</v>
      </c>
      <c r="G70" s="8">
        <f t="shared" si="3"/>
        <v>14800</v>
      </c>
    </row>
    <row r="71" spans="1:255" ht="12.75" customHeight="1" x14ac:dyDescent="0.25">
      <c r="A71" s="3"/>
      <c r="B71" s="16" t="s">
        <v>100</v>
      </c>
      <c r="C71" s="6" t="s">
        <v>101</v>
      </c>
      <c r="D71" s="8">
        <v>1</v>
      </c>
      <c r="E71" s="17" t="s">
        <v>102</v>
      </c>
      <c r="F71" s="8">
        <v>35000</v>
      </c>
      <c r="G71" s="8">
        <f t="shared" ref="G71" si="4">(D71*F71)</f>
        <v>35000</v>
      </c>
    </row>
    <row r="72" spans="1:255" ht="13.5" customHeight="1" x14ac:dyDescent="0.25">
      <c r="A72" s="3"/>
      <c r="B72" s="56" t="s">
        <v>103</v>
      </c>
      <c r="C72" s="55"/>
      <c r="D72" s="55"/>
      <c r="E72" s="55"/>
      <c r="F72" s="54"/>
      <c r="G72" s="57">
        <f>SUM(G67:G71)</f>
        <v>375000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8" t="s">
        <v>104</v>
      </c>
      <c r="C74" s="59"/>
      <c r="D74" s="59"/>
      <c r="E74" s="59"/>
      <c r="F74" s="59"/>
      <c r="G74" s="92">
        <f>G28+G39+G63+G72</f>
        <v>5254710</v>
      </c>
    </row>
    <row r="75" spans="1:255" ht="12" customHeight="1" x14ac:dyDescent="0.25">
      <c r="A75" s="3"/>
      <c r="B75" s="60" t="s">
        <v>105</v>
      </c>
      <c r="C75" s="25"/>
      <c r="D75" s="25"/>
      <c r="E75" s="25"/>
      <c r="F75" s="25"/>
      <c r="G75" s="93">
        <f>G74*0.05</f>
        <v>262735.5</v>
      </c>
    </row>
    <row r="76" spans="1:255" ht="12" customHeight="1" x14ac:dyDescent="0.25">
      <c r="A76" s="3"/>
      <c r="B76" s="61" t="s">
        <v>106</v>
      </c>
      <c r="C76" s="24"/>
      <c r="D76" s="24"/>
      <c r="E76" s="24"/>
      <c r="F76" s="24"/>
      <c r="G76" s="94">
        <f>G75+G74</f>
        <v>5517445.5</v>
      </c>
    </row>
    <row r="77" spans="1:255" ht="12" customHeight="1" x14ac:dyDescent="0.25">
      <c r="A77" s="3"/>
      <c r="B77" s="60" t="s">
        <v>107</v>
      </c>
      <c r="C77" s="25"/>
      <c r="D77" s="25"/>
      <c r="E77" s="25"/>
      <c r="F77" s="25"/>
      <c r="G77" s="93">
        <f>G12</f>
        <v>7200000</v>
      </c>
    </row>
    <row r="78" spans="1:255" ht="12" customHeight="1" x14ac:dyDescent="0.25">
      <c r="A78" s="3"/>
      <c r="B78" s="62" t="s">
        <v>108</v>
      </c>
      <c r="C78" s="63"/>
      <c r="D78" s="63"/>
      <c r="E78" s="63"/>
      <c r="F78" s="63"/>
      <c r="G78" s="95">
        <f>G77-G76</f>
        <v>1682554.5</v>
      </c>
    </row>
    <row r="79" spans="1:255" s="69" customFormat="1" ht="12" customHeight="1" x14ac:dyDescent="0.15">
      <c r="A79" s="27"/>
      <c r="B79" s="28" t="s">
        <v>109</v>
      </c>
      <c r="C79" s="26"/>
      <c r="D79" s="26"/>
      <c r="E79" s="26"/>
      <c r="F79" s="26"/>
      <c r="G79" s="64"/>
      <c r="H79" s="67"/>
      <c r="I79" s="67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.75" customHeight="1" thickBot="1" x14ac:dyDescent="0.2">
      <c r="A80" s="27"/>
      <c r="B80" s="29"/>
      <c r="C80" s="26"/>
      <c r="D80" s="26"/>
      <c r="E80" s="26"/>
      <c r="F80" s="26"/>
      <c r="G80" s="64"/>
      <c r="H80" s="67"/>
      <c r="I80" s="67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 x14ac:dyDescent="0.15">
      <c r="A81" s="27"/>
      <c r="B81" s="70" t="s">
        <v>110</v>
      </c>
      <c r="C81" s="71"/>
      <c r="D81" s="71"/>
      <c r="E81" s="72"/>
      <c r="F81" s="27"/>
      <c r="G81" s="64"/>
      <c r="H81" s="67"/>
      <c r="I81" s="67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 x14ac:dyDescent="0.15">
      <c r="A82" s="27"/>
      <c r="B82" s="73" t="s">
        <v>111</v>
      </c>
      <c r="C82" s="27"/>
      <c r="D82" s="27"/>
      <c r="E82" s="74"/>
      <c r="F82" s="27"/>
      <c r="G82" s="64"/>
      <c r="H82" s="67"/>
      <c r="I82" s="67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 x14ac:dyDescent="0.15">
      <c r="A83" s="27"/>
      <c r="B83" s="73" t="s">
        <v>112</v>
      </c>
      <c r="C83" s="27"/>
      <c r="D83" s="27"/>
      <c r="E83" s="74"/>
      <c r="F83" s="27"/>
      <c r="G83" s="64"/>
      <c r="H83" s="67"/>
      <c r="I83" s="67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 x14ac:dyDescent="0.15">
      <c r="A84" s="27"/>
      <c r="B84" s="73" t="s">
        <v>113</v>
      </c>
      <c r="C84" s="27"/>
      <c r="D84" s="27"/>
      <c r="E84" s="74"/>
      <c r="F84" s="27"/>
      <c r="G84" s="64"/>
      <c r="H84" s="67"/>
      <c r="I84" s="67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 x14ac:dyDescent="0.15">
      <c r="A85" s="27"/>
      <c r="B85" s="73" t="s">
        <v>114</v>
      </c>
      <c r="C85" s="27"/>
      <c r="D85" s="27"/>
      <c r="E85" s="74"/>
      <c r="F85" s="27"/>
      <c r="G85" s="64"/>
      <c r="H85" s="67"/>
      <c r="I85" s="67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 x14ac:dyDescent="0.15">
      <c r="A86" s="27"/>
      <c r="B86" s="73" t="s">
        <v>115</v>
      </c>
      <c r="C86" s="27"/>
      <c r="D86" s="27"/>
      <c r="E86" s="74"/>
      <c r="F86" s="27"/>
      <c r="G86" s="64"/>
      <c r="H86" s="67"/>
      <c r="I86" s="67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.75" customHeight="1" thickBot="1" x14ac:dyDescent="0.2">
      <c r="A87" s="27"/>
      <c r="B87" s="75" t="s">
        <v>116</v>
      </c>
      <c r="C87" s="76"/>
      <c r="D87" s="76"/>
      <c r="E87" s="77"/>
      <c r="F87" s="27"/>
      <c r="G87" s="64"/>
      <c r="H87" s="67"/>
      <c r="I87" s="67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  <row r="88" spans="1:255" s="69" customFormat="1" ht="12.75" customHeight="1" x14ac:dyDescent="0.15">
      <c r="A88" s="27"/>
      <c r="B88" s="29"/>
      <c r="C88" s="27"/>
      <c r="D88" s="27"/>
      <c r="E88" s="27"/>
      <c r="F88" s="27"/>
      <c r="G88" s="64"/>
      <c r="H88" s="67"/>
      <c r="I88" s="67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68"/>
      <c r="GE88" s="68"/>
      <c r="GF88" s="68"/>
      <c r="GG88" s="68"/>
      <c r="GH88" s="68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68"/>
      <c r="GT88" s="68"/>
      <c r="GU88" s="68"/>
      <c r="GV88" s="68"/>
      <c r="GW88" s="68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68"/>
      <c r="HI88" s="68"/>
      <c r="HJ88" s="68"/>
      <c r="HK88" s="68"/>
      <c r="HL88" s="68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68"/>
      <c r="HX88" s="68"/>
      <c r="HY88" s="68"/>
      <c r="HZ88" s="68"/>
      <c r="IA88" s="68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68"/>
      <c r="IM88" s="68"/>
      <c r="IN88" s="68"/>
      <c r="IO88" s="68"/>
      <c r="IP88" s="68"/>
      <c r="IQ88" s="68"/>
      <c r="IR88" s="68"/>
      <c r="IS88" s="68"/>
      <c r="IT88" s="68"/>
      <c r="IU88" s="68"/>
    </row>
    <row r="89" spans="1:255" s="69" customFormat="1" ht="15" customHeight="1" x14ac:dyDescent="0.15">
      <c r="A89" s="27"/>
      <c r="B89" s="96" t="s">
        <v>117</v>
      </c>
      <c r="C89" s="97"/>
      <c r="D89" s="78"/>
      <c r="E89" s="30"/>
      <c r="F89" s="30"/>
      <c r="G89" s="64"/>
      <c r="H89" s="67"/>
      <c r="I89" s="67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</row>
    <row r="90" spans="1:255" s="69" customFormat="1" ht="12" customHeight="1" x14ac:dyDescent="0.15">
      <c r="A90" s="27"/>
      <c r="B90" s="79" t="s">
        <v>89</v>
      </c>
      <c r="C90" s="80" t="s">
        <v>118</v>
      </c>
      <c r="D90" s="81" t="s">
        <v>119</v>
      </c>
      <c r="E90" s="30"/>
      <c r="F90" s="30"/>
      <c r="G90" s="64"/>
      <c r="H90" s="67"/>
      <c r="I90" s="67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68"/>
      <c r="GE90" s="68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68"/>
      <c r="GT90" s="68"/>
      <c r="GU90" s="68"/>
      <c r="GV90" s="68"/>
      <c r="GW90" s="68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68"/>
      <c r="HI90" s="68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68"/>
      <c r="HX90" s="68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68"/>
      <c r="IM90" s="68"/>
      <c r="IN90" s="68"/>
      <c r="IO90" s="68"/>
      <c r="IP90" s="68"/>
      <c r="IQ90" s="68"/>
      <c r="IR90" s="68"/>
      <c r="IS90" s="68"/>
      <c r="IT90" s="68"/>
      <c r="IU90" s="68"/>
    </row>
    <row r="91" spans="1:255" s="69" customFormat="1" ht="12" customHeight="1" x14ac:dyDescent="0.15">
      <c r="A91" s="27"/>
      <c r="B91" s="82" t="s">
        <v>120</v>
      </c>
      <c r="C91" s="83">
        <f>G28</f>
        <v>3080000</v>
      </c>
      <c r="D91" s="84">
        <f>(C91/C97)</f>
        <v>0.55822934725861817</v>
      </c>
      <c r="E91" s="30"/>
      <c r="F91" s="30"/>
      <c r="G91" s="64"/>
      <c r="H91" s="67"/>
      <c r="I91" s="67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  <c r="FU91" s="68"/>
      <c r="FV91" s="68"/>
      <c r="FW91" s="68"/>
      <c r="FX91" s="68"/>
      <c r="FY91" s="68"/>
      <c r="FZ91" s="68"/>
      <c r="GA91" s="68"/>
      <c r="GB91" s="68"/>
      <c r="GC91" s="68"/>
      <c r="GD91" s="68"/>
      <c r="GE91" s="68"/>
      <c r="GF91" s="68"/>
      <c r="GG91" s="68"/>
      <c r="GH91" s="68"/>
      <c r="GI91" s="68"/>
      <c r="GJ91" s="68"/>
      <c r="GK91" s="68"/>
      <c r="GL91" s="68"/>
      <c r="GM91" s="68"/>
      <c r="GN91" s="68"/>
      <c r="GO91" s="68"/>
      <c r="GP91" s="68"/>
      <c r="GQ91" s="68"/>
      <c r="GR91" s="68"/>
      <c r="GS91" s="68"/>
      <c r="GT91" s="68"/>
      <c r="GU91" s="68"/>
      <c r="GV91" s="68"/>
      <c r="GW91" s="68"/>
      <c r="GX91" s="68"/>
      <c r="GY91" s="68"/>
      <c r="GZ91" s="68"/>
      <c r="HA91" s="68"/>
      <c r="HB91" s="68"/>
      <c r="HC91" s="68"/>
      <c r="HD91" s="68"/>
      <c r="HE91" s="68"/>
      <c r="HF91" s="68"/>
      <c r="HG91" s="68"/>
      <c r="HH91" s="68"/>
      <c r="HI91" s="68"/>
      <c r="HJ91" s="68"/>
      <c r="HK91" s="68"/>
      <c r="HL91" s="68"/>
      <c r="HM91" s="68"/>
      <c r="HN91" s="68"/>
      <c r="HO91" s="68"/>
      <c r="HP91" s="68"/>
      <c r="HQ91" s="68"/>
      <c r="HR91" s="68"/>
      <c r="HS91" s="68"/>
      <c r="HT91" s="68"/>
      <c r="HU91" s="68"/>
      <c r="HV91" s="68"/>
      <c r="HW91" s="68"/>
      <c r="HX91" s="68"/>
      <c r="HY91" s="68"/>
      <c r="HZ91" s="68"/>
      <c r="IA91" s="68"/>
      <c r="IB91" s="68"/>
      <c r="IC91" s="68"/>
      <c r="ID91" s="68"/>
      <c r="IE91" s="68"/>
      <c r="IF91" s="68"/>
      <c r="IG91" s="68"/>
      <c r="IH91" s="68"/>
      <c r="II91" s="68"/>
      <c r="IJ91" s="68"/>
      <c r="IK91" s="68"/>
      <c r="IL91" s="68"/>
      <c r="IM91" s="68"/>
      <c r="IN91" s="68"/>
      <c r="IO91" s="68"/>
      <c r="IP91" s="68"/>
      <c r="IQ91" s="68"/>
      <c r="IR91" s="68"/>
      <c r="IS91" s="68"/>
      <c r="IT91" s="68"/>
      <c r="IU91" s="68"/>
    </row>
    <row r="92" spans="1:255" s="69" customFormat="1" ht="12" customHeight="1" x14ac:dyDescent="0.15">
      <c r="A92" s="27"/>
      <c r="B92" s="82" t="s">
        <v>121</v>
      </c>
      <c r="C92" s="85">
        <v>0</v>
      </c>
      <c r="D92" s="84">
        <v>0</v>
      </c>
      <c r="E92" s="30"/>
      <c r="F92" s="30"/>
      <c r="G92" s="64"/>
      <c r="H92" s="67"/>
      <c r="I92" s="67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68"/>
      <c r="GB92" s="68"/>
      <c r="GC92" s="68"/>
      <c r="GD92" s="68"/>
      <c r="GE92" s="68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8"/>
      <c r="GW92" s="68"/>
      <c r="GX92" s="68"/>
      <c r="GY92" s="68"/>
      <c r="GZ92" s="68"/>
      <c r="HA92" s="68"/>
      <c r="HB92" s="68"/>
      <c r="HC92" s="68"/>
      <c r="HD92" s="68"/>
      <c r="HE92" s="68"/>
      <c r="HF92" s="68"/>
      <c r="HG92" s="68"/>
      <c r="HH92" s="68"/>
      <c r="HI92" s="68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68"/>
      <c r="HU92" s="68"/>
      <c r="HV92" s="68"/>
      <c r="HW92" s="68"/>
      <c r="HX92" s="68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68"/>
      <c r="IJ92" s="68"/>
      <c r="IK92" s="68"/>
      <c r="IL92" s="68"/>
      <c r="IM92" s="68"/>
      <c r="IN92" s="68"/>
      <c r="IO92" s="68"/>
      <c r="IP92" s="68"/>
      <c r="IQ92" s="68"/>
      <c r="IR92" s="68"/>
      <c r="IS92" s="68"/>
      <c r="IT92" s="68"/>
      <c r="IU92" s="68"/>
    </row>
    <row r="93" spans="1:255" s="69" customFormat="1" ht="12" customHeight="1" x14ac:dyDescent="0.15">
      <c r="A93" s="27"/>
      <c r="B93" s="82" t="s">
        <v>122</v>
      </c>
      <c r="C93" s="83">
        <f>G39</f>
        <v>280000</v>
      </c>
      <c r="D93" s="84">
        <f>(C93/C97)</f>
        <v>5.0748122478056192E-2</v>
      </c>
      <c r="E93" s="30"/>
      <c r="F93" s="30"/>
      <c r="G93" s="64"/>
      <c r="H93" s="67"/>
      <c r="I93" s="67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68"/>
      <c r="GB93" s="68"/>
      <c r="GC93" s="68"/>
      <c r="GD93" s="68"/>
      <c r="GE93" s="68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8"/>
      <c r="GW93" s="68"/>
      <c r="GX93" s="68"/>
      <c r="GY93" s="68"/>
      <c r="GZ93" s="68"/>
      <c r="HA93" s="68"/>
      <c r="HB93" s="68"/>
      <c r="HC93" s="68"/>
      <c r="HD93" s="68"/>
      <c r="HE93" s="68"/>
      <c r="HF93" s="68"/>
      <c r="HG93" s="68"/>
      <c r="HH93" s="68"/>
      <c r="HI93" s="68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68"/>
      <c r="HU93" s="68"/>
      <c r="HV93" s="68"/>
      <c r="HW93" s="68"/>
      <c r="HX93" s="68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68"/>
      <c r="IJ93" s="68"/>
      <c r="IK93" s="68"/>
      <c r="IL93" s="68"/>
      <c r="IM93" s="68"/>
      <c r="IN93" s="68"/>
      <c r="IO93" s="68"/>
      <c r="IP93" s="68"/>
      <c r="IQ93" s="68"/>
      <c r="IR93" s="68"/>
      <c r="IS93" s="68"/>
      <c r="IT93" s="68"/>
      <c r="IU93" s="68"/>
    </row>
    <row r="94" spans="1:255" s="69" customFormat="1" ht="12" customHeight="1" x14ac:dyDescent="0.15">
      <c r="A94" s="27"/>
      <c r="B94" s="82" t="s">
        <v>55</v>
      </c>
      <c r="C94" s="83">
        <f>G63</f>
        <v>1519710</v>
      </c>
      <c r="D94" s="84">
        <f>(C94/C97)</f>
        <v>0.27543724718259566</v>
      </c>
      <c r="E94" s="30"/>
      <c r="F94" s="30"/>
      <c r="G94" s="64"/>
      <c r="H94" s="67"/>
      <c r="I94" s="67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68"/>
      <c r="GE94" s="68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8"/>
      <c r="GW94" s="68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68"/>
      <c r="HI94" s="68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68"/>
      <c r="HX94" s="68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68"/>
      <c r="IM94" s="68"/>
      <c r="IN94" s="68"/>
      <c r="IO94" s="68"/>
      <c r="IP94" s="68"/>
      <c r="IQ94" s="68"/>
      <c r="IR94" s="68"/>
      <c r="IS94" s="68"/>
      <c r="IT94" s="68"/>
      <c r="IU94" s="68"/>
    </row>
    <row r="95" spans="1:255" s="69" customFormat="1" ht="12" customHeight="1" x14ac:dyDescent="0.15">
      <c r="A95" s="27"/>
      <c r="B95" s="82" t="s">
        <v>123</v>
      </c>
      <c r="C95" s="86">
        <f>G72</f>
        <v>375000</v>
      </c>
      <c r="D95" s="84">
        <f>(C95/C97)</f>
        <v>6.79662354616824E-2</v>
      </c>
      <c r="E95" s="31"/>
      <c r="F95" s="31"/>
      <c r="G95" s="64"/>
      <c r="H95" s="67"/>
      <c r="I95" s="67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</row>
    <row r="96" spans="1:255" s="69" customFormat="1" ht="12" customHeight="1" x14ac:dyDescent="0.15">
      <c r="A96" s="27"/>
      <c r="B96" s="82" t="s">
        <v>124</v>
      </c>
      <c r="C96" s="86">
        <f>G75</f>
        <v>262735.5</v>
      </c>
      <c r="D96" s="84">
        <f>(C96/C97)</f>
        <v>4.7619047619047616E-2</v>
      </c>
      <c r="E96" s="31"/>
      <c r="F96" s="31"/>
      <c r="G96" s="64"/>
      <c r="H96" s="67"/>
      <c r="I96" s="67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</row>
    <row r="97" spans="1:255" s="69" customFormat="1" ht="12.75" customHeight="1" x14ac:dyDescent="0.15">
      <c r="A97" s="27"/>
      <c r="B97" s="79" t="s">
        <v>125</v>
      </c>
      <c r="C97" s="87">
        <f>SUM(C91:C96)</f>
        <v>5517445.5</v>
      </c>
      <c r="D97" s="88">
        <f>SUM(D91:D96)</f>
        <v>1</v>
      </c>
      <c r="E97" s="31"/>
      <c r="F97" s="31"/>
      <c r="G97" s="64"/>
      <c r="H97" s="67"/>
      <c r="I97" s="67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</row>
    <row r="98" spans="1:255" s="69" customFormat="1" ht="12" customHeight="1" x14ac:dyDescent="0.15">
      <c r="A98" s="27"/>
      <c r="B98" s="29"/>
      <c r="C98" s="26"/>
      <c r="D98" s="26"/>
      <c r="E98" s="26"/>
      <c r="F98" s="26"/>
      <c r="G98" s="64"/>
      <c r="H98" s="67"/>
      <c r="I98" s="67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</row>
    <row r="99" spans="1:255" s="69" customFormat="1" ht="12.75" customHeight="1" x14ac:dyDescent="0.15">
      <c r="A99" s="27"/>
      <c r="B99" s="65"/>
      <c r="C99" s="26"/>
      <c r="D99" s="26"/>
      <c r="E99" s="26"/>
      <c r="F99" s="26"/>
      <c r="G99" s="64"/>
      <c r="H99" s="67"/>
      <c r="I99" s="67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  <c r="FU99" s="68"/>
      <c r="FV99" s="68"/>
      <c r="FW99" s="68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68"/>
      <c r="GI99" s="68"/>
      <c r="GJ99" s="68"/>
      <c r="GK99" s="68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68"/>
      <c r="GW99" s="68"/>
      <c r="GX99" s="68"/>
      <c r="GY99" s="68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68"/>
      <c r="HK99" s="68"/>
      <c r="HL99" s="68"/>
      <c r="HM99" s="68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68"/>
      <c r="HY99" s="68"/>
      <c r="HZ99" s="68"/>
      <c r="IA99" s="68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68"/>
      <c r="IM99" s="68"/>
      <c r="IN99" s="68"/>
      <c r="IO99" s="68"/>
      <c r="IP99" s="68"/>
      <c r="IQ99" s="68"/>
      <c r="IR99" s="68"/>
      <c r="IS99" s="68"/>
      <c r="IT99" s="68"/>
      <c r="IU99" s="68"/>
    </row>
    <row r="100" spans="1:255" s="69" customFormat="1" ht="12" customHeight="1" x14ac:dyDescent="0.15">
      <c r="A100" s="27"/>
      <c r="B100" s="89"/>
      <c r="C100" s="90" t="s">
        <v>126</v>
      </c>
      <c r="D100" s="89"/>
      <c r="E100" s="89"/>
      <c r="F100" s="31"/>
      <c r="G100" s="64"/>
      <c r="H100" s="67"/>
      <c r="I100" s="67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68"/>
      <c r="GW100" s="68"/>
      <c r="GX100" s="68"/>
      <c r="GY100" s="68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68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68"/>
      <c r="IM100" s="68"/>
      <c r="IN100" s="68"/>
      <c r="IO100" s="68"/>
      <c r="IP100" s="68"/>
      <c r="IQ100" s="68"/>
      <c r="IR100" s="68"/>
      <c r="IS100" s="68"/>
      <c r="IT100" s="68"/>
      <c r="IU100" s="68"/>
    </row>
    <row r="101" spans="1:255" s="69" customFormat="1" ht="12" customHeight="1" x14ac:dyDescent="0.15">
      <c r="A101" s="27"/>
      <c r="B101" s="79" t="s">
        <v>127</v>
      </c>
      <c r="C101" s="91">
        <v>1500</v>
      </c>
      <c r="D101" s="91">
        <v>1800</v>
      </c>
      <c r="E101" s="91">
        <v>2000</v>
      </c>
      <c r="F101" s="32"/>
      <c r="G101" s="66"/>
      <c r="H101" s="67"/>
      <c r="I101" s="67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  <c r="FU101" s="68"/>
      <c r="FV101" s="68"/>
      <c r="FW101" s="68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68"/>
      <c r="GI101" s="68"/>
      <c r="GJ101" s="68"/>
      <c r="GK101" s="68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8"/>
      <c r="GW101" s="68"/>
      <c r="GX101" s="68"/>
      <c r="GY101" s="68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68"/>
      <c r="HK101" s="68"/>
      <c r="HL101" s="68"/>
      <c r="HM101" s="68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68"/>
      <c r="HY101" s="68"/>
      <c r="HZ101" s="68"/>
      <c r="IA101" s="68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68"/>
      <c r="IM101" s="68"/>
      <c r="IN101" s="68"/>
      <c r="IO101" s="68"/>
      <c r="IP101" s="68"/>
      <c r="IQ101" s="68"/>
      <c r="IR101" s="68"/>
      <c r="IS101" s="68"/>
      <c r="IT101" s="68"/>
      <c r="IU101" s="68"/>
    </row>
    <row r="102" spans="1:255" s="69" customFormat="1" ht="12.75" customHeight="1" x14ac:dyDescent="0.15">
      <c r="A102" s="27"/>
      <c r="B102" s="79" t="s">
        <v>128</v>
      </c>
      <c r="C102" s="91">
        <f>(G76/C101)</f>
        <v>3678.297</v>
      </c>
      <c r="D102" s="91">
        <f>(G76/D101)</f>
        <v>3065.2474999999999</v>
      </c>
      <c r="E102" s="91">
        <f>(G76/E101)</f>
        <v>2758.7227499999999</v>
      </c>
      <c r="F102" s="32"/>
      <c r="G102" s="66"/>
      <c r="H102" s="67"/>
      <c r="I102" s="67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8"/>
      <c r="GW102" s="68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68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68"/>
      <c r="IM102" s="68"/>
      <c r="IN102" s="68"/>
      <c r="IO102" s="68"/>
      <c r="IP102" s="68"/>
      <c r="IQ102" s="68"/>
      <c r="IR102" s="68"/>
      <c r="IS102" s="68"/>
      <c r="IT102" s="68"/>
      <c r="IU102" s="68"/>
    </row>
    <row r="103" spans="1:255" s="69" customFormat="1" ht="15.6" customHeight="1" x14ac:dyDescent="0.15">
      <c r="A103" s="27"/>
      <c r="B103" s="28" t="s">
        <v>129</v>
      </c>
      <c r="C103" s="27"/>
      <c r="D103" s="27"/>
      <c r="E103" s="27"/>
      <c r="F103" s="27"/>
      <c r="G103" s="27"/>
      <c r="H103" s="67"/>
      <c r="I103" s="67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8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2023-02-10T18:19:58Z</cp:lastPrinted>
  <dcterms:created xsi:type="dcterms:W3CDTF">2020-11-27T12:49:26Z</dcterms:created>
  <dcterms:modified xsi:type="dcterms:W3CDTF">2023-03-21T16:49:11Z</dcterms:modified>
  <cp:category/>
  <cp:contentStatus/>
</cp:coreProperties>
</file>