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Apícol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8" i="1"/>
  <c r="G24" i="1"/>
  <c r="G25" i="1"/>
  <c r="C77" i="1" l="1"/>
  <c r="G44" i="1"/>
  <c r="G42" i="1"/>
  <c r="G41" i="1"/>
  <c r="G23" i="1"/>
  <c r="G22" i="1"/>
  <c r="G21" i="1"/>
  <c r="G12" i="1"/>
  <c r="G59" i="1" s="1"/>
  <c r="G26" i="1" l="1"/>
  <c r="C73" i="1" s="1"/>
  <c r="G49" i="1"/>
  <c r="C76" i="1" s="1"/>
  <c r="G56" i="1" l="1"/>
  <c r="G57" i="1" s="1"/>
  <c r="G58" i="1" l="1"/>
  <c r="C78" i="1"/>
  <c r="D84" i="1" l="1"/>
  <c r="G60" i="1"/>
  <c r="E84" i="1"/>
  <c r="C84" i="1"/>
  <c r="C79" i="1"/>
  <c r="D76" i="1" l="1"/>
  <c r="D73" i="1"/>
  <c r="D77" i="1"/>
  <c r="D75" i="1"/>
  <c r="D78" i="1"/>
  <c r="D79" i="1" l="1"/>
</calcChain>
</file>

<file path=xl/sharedStrings.xml><?xml version="1.0" encoding="utf-8"?>
<sst xmlns="http://schemas.openxmlformats.org/spreadsheetml/2006/main" count="131" uniqueCount="100">
  <si>
    <t>RUBRO O CULTIVO</t>
  </si>
  <si>
    <t>APICOLA</t>
  </si>
  <si>
    <t>RENDIMIENTO (KG.MIEL/25 COLM.)</t>
  </si>
  <si>
    <t>RAZA</t>
  </si>
  <si>
    <t>ABEJA MELIFERA</t>
  </si>
  <si>
    <t>FECHA ESTIMADA  PRECIO VENTA</t>
  </si>
  <si>
    <t>MARZO-ABRIL</t>
  </si>
  <si>
    <t>NIVEL TECNOLÓGICO</t>
  </si>
  <si>
    <t>MEDIO</t>
  </si>
  <si>
    <t>PRECIO ESPERADO ($/KG DE MIEL)</t>
  </si>
  <si>
    <t>REGIÓN</t>
  </si>
  <si>
    <t>DEL MAULE</t>
  </si>
  <si>
    <t>INGRESO ESPERADO, con IVA ($)</t>
  </si>
  <si>
    <t>AGENCIA DE ÁREA</t>
  </si>
  <si>
    <t>DESTINO PRODUCCION</t>
  </si>
  <si>
    <t>MER NACIONAL Y EXPORT</t>
  </si>
  <si>
    <t>COMUNA/LOCALIDAD</t>
  </si>
  <si>
    <t>FECHA DE COSECHA</t>
  </si>
  <si>
    <t>FECHA PRECIO INSUMOS</t>
  </si>
  <si>
    <t>CONTINGENCIA</t>
  </si>
  <si>
    <t>SEQUIA-VIENTOS</t>
  </si>
  <si>
    <t>COSTOS DIRECTOS DE PRODUCCIÓN POR APIARIO DE 25 COLMENAS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</si>
  <si>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</si>
  <si>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</si>
  <si>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</si>
  <si>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</si>
  <si>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</si>
  <si>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</si>
  <si>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</si>
  <si>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PREP. DE COLMENAS</t>
  </si>
  <si>
    <t>JH</t>
  </si>
  <si>
    <t>MAYO-AGOSTO</t>
  </si>
  <si>
    <t>APLIC-PROG.FITOSANIT.</t>
  </si>
  <si>
    <t>AGOSTO-NOV</t>
  </si>
  <si>
    <t>APLIC-PROG.ALIMENT.</t>
  </si>
  <si>
    <t>OCT-DIC.</t>
  </si>
  <si>
    <t>REPOS. Y RECAMBIO CAJ.</t>
  </si>
  <si>
    <t>MAY-AGO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</si>
  <si>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</si>
  <si>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</si>
  <si>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</si>
  <si>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</si>
  <si>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</si>
  <si>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</si>
  <si>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</si>
  <si>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</si>
  <si>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</si>
  <si>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</si>
  <si>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</si>
  <si>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</t>
  </si>
  <si>
    <t>ACARICIDA</t>
  </si>
  <si>
    <t>LT</t>
  </si>
  <si>
    <t>SEPT-DIC.</t>
  </si>
  <si>
    <t>OCTUBRE-NOV.</t>
  </si>
  <si>
    <t>INSECTICIDA</t>
  </si>
  <si>
    <t>AGOSTO-ENERO</t>
  </si>
  <si>
    <t>ENERGIZANTE</t>
  </si>
  <si>
    <t>ALIMENTACION</t>
  </si>
  <si>
    <t xml:space="preserve">AZUCAR </t>
  </si>
  <si>
    <t>KG</t>
  </si>
  <si>
    <t>ABRIL-OCTUBRE</t>
  </si>
  <si>
    <t>Subtotal Insumos</t>
  </si>
  <si>
    <t>OTROS</t>
  </si>
  <si>
    <t>Item</t>
  </si>
  <si>
    <t>Cantidad (Kg/l/u)</t>
  </si>
  <si>
    <t>Subtotal Otros</t>
  </si>
  <si>
    <t>,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</si>
  <si>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</si>
  <si>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</si>
  <si>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</si>
  <si>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</si>
  <si>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</si>
  <si>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</si>
  <si>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</si>
  <si>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</si>
  <si>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</si>
  <si>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</si>
  <si>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</si>
  <si>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</si>
  <si>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</si>
  <si>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</si>
  <si>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$/25 colm</t>
  </si>
  <si>
    <t>%</t>
  </si>
  <si>
    <t>Mano de obra</t>
  </si>
  <si>
    <t>Jornada Animal</t>
  </si>
  <si>
    <t>Maquinaria</t>
  </si>
  <si>
    <t>Otros</t>
  </si>
  <si>
    <t>Imprevistos</t>
  </si>
  <si>
    <t>COSTO TOTAL/25 colm</t>
  </si>
  <si>
    <t>ESCENARIOS COSTO UNITARIO  ($/kg)</t>
  </si>
  <si>
    <t>Rendimiento (Kg/25 colm)</t>
  </si>
  <si>
    <t>Costo unitario ($/kg) (*)</t>
  </si>
  <si>
    <t>(*): Este valor representa el valor mìnimo de venta del producto</t>
  </si>
  <si>
    <t>ACIDO FORMICO O SIMILAR</t>
  </si>
  <si>
    <t>AMITRAZ O SIMILAR</t>
  </si>
  <si>
    <t>ACIDO ACETICO O SIMILAR</t>
  </si>
  <si>
    <t xml:space="preserve"> O SIMILARPROMOTOR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</si>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</sst>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1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3" fillId="2" borderId="10" xfId="0" applyNumberFormat="1" applyFont="1" applyFill="1" applyBorder="1" applyAlignment="1">
      <alignment horizontal="center" wrapText="1"/>
    </xf>
    <xf numFmtId="0" fontId="10" fillId="2" borderId="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4" fillId="2" borderId="1" xfId="0" applyFont="1" applyFill="1" applyBorder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3" fontId="2" fillId="2" borderId="10" xfId="0" applyNumberFormat="1" applyFont="1" applyFill="1" applyBorder="1"/>
    <xf numFmtId="167" fontId="3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/>
    <xf numFmtId="49" fontId="11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3" fontId="6" fillId="3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/>
    <xf numFmtId="0" fontId="7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164" fontId="3" fillId="2" borderId="10" xfId="0" applyNumberFormat="1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1" xfId="0" applyFont="1" applyFill="1" applyBorder="1"/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0" fontId="12" fillId="6" borderId="1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6" fontId="15" fillId="2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6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7" borderId="10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5" fontId="15" fillId="2" borderId="1" xfId="0" applyNumberFormat="1" applyFont="1" applyFill="1" applyBorder="1" applyAlignment="1">
      <alignment vertical="center"/>
    </xf>
    <xf numFmtId="49" fontId="19" fillId="5" borderId="11" xfId="0" applyNumberFormat="1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49" fontId="19" fillId="3" borderId="14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49" fontId="19" fillId="5" borderId="14" xfId="0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49" fontId="19" fillId="5" borderId="16" xfId="0" applyNumberFormat="1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49" fontId="19" fillId="5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19" fillId="3" borderId="10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 wrapText="1"/>
    </xf>
    <xf numFmtId="165" fontId="20" fillId="5" borderId="13" xfId="0" applyNumberFormat="1" applyFont="1" applyFill="1" applyBorder="1" applyAlignment="1">
      <alignment vertical="center"/>
    </xf>
    <xf numFmtId="165" fontId="20" fillId="3" borderId="15" xfId="0" applyNumberFormat="1" applyFont="1" applyFill="1" applyBorder="1" applyAlignment="1">
      <alignment vertical="center"/>
    </xf>
    <xf numFmtId="165" fontId="20" fillId="5" borderId="15" xfId="0" applyNumberFormat="1" applyFont="1" applyFill="1" applyBorder="1" applyAlignment="1">
      <alignment vertical="center"/>
    </xf>
    <xf numFmtId="165" fontId="20" fillId="5" borderId="18" xfId="0" applyNumberFormat="1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0</xdr:row>
      <xdr:rowOff>180975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80975"/>
          <a:ext cx="58197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zoomScale="98" zoomScaleNormal="98" workbookViewId="0">
      <selection activeCell="J14" sqref="J14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19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4"/>
      <c r="D8" s="3"/>
      <c r="E8" s="3"/>
      <c r="F8" s="3"/>
      <c r="G8" s="3"/>
    </row>
    <row r="9" spans="1:7" ht="12" customHeight="1" x14ac:dyDescent="0.25">
      <c r="A9" s="3"/>
      <c r="B9" s="7" t="s">
        <v>0</v>
      </c>
      <c r="C9" s="8" t="s">
        <v>1</v>
      </c>
      <c r="D9" s="15"/>
      <c r="E9" s="102" t="s">
        <v>2</v>
      </c>
      <c r="F9" s="103"/>
      <c r="G9" s="23">
        <v>750</v>
      </c>
    </row>
    <row r="10" spans="1:7" ht="15" x14ac:dyDescent="0.25">
      <c r="A10" s="3"/>
      <c r="B10" s="9" t="s">
        <v>3</v>
      </c>
      <c r="C10" s="10" t="s">
        <v>4</v>
      </c>
      <c r="D10" s="17"/>
      <c r="E10" s="100" t="s">
        <v>5</v>
      </c>
      <c r="F10" s="101"/>
      <c r="G10" s="11" t="s">
        <v>6</v>
      </c>
    </row>
    <row r="11" spans="1:7" ht="15" x14ac:dyDescent="0.25">
      <c r="A11" s="3"/>
      <c r="B11" s="9" t="s">
        <v>7</v>
      </c>
      <c r="C11" s="11" t="s">
        <v>8</v>
      </c>
      <c r="D11" s="17"/>
      <c r="E11" s="100" t="s">
        <v>9</v>
      </c>
      <c r="F11" s="101"/>
      <c r="G11" s="24">
        <v>3150</v>
      </c>
    </row>
    <row r="12" spans="1:7" ht="11.25" customHeight="1" x14ac:dyDescent="0.25">
      <c r="A12" s="3"/>
      <c r="B12" s="9" t="s">
        <v>10</v>
      </c>
      <c r="C12" s="12" t="s">
        <v>11</v>
      </c>
      <c r="D12" s="17"/>
      <c r="E12" s="25" t="s">
        <v>12</v>
      </c>
      <c r="F12" s="26"/>
      <c r="G12" s="6">
        <f>(G9*G11)</f>
        <v>2362500</v>
      </c>
    </row>
    <row r="13" spans="1:7" ht="16.5" customHeight="1" x14ac:dyDescent="0.25">
      <c r="A13" s="3"/>
      <c r="B13" s="9" t="s">
        <v>13</v>
      </c>
      <c r="C13" s="12" t="s">
        <v>97</v>
      </c>
      <c r="D13" s="17"/>
      <c r="E13" s="100" t="s">
        <v>14</v>
      </c>
      <c r="F13" s="101"/>
      <c r="G13" s="12" t="s">
        <v>15</v>
      </c>
    </row>
    <row r="14" spans="1:7" ht="29.25" customHeight="1" x14ac:dyDescent="0.25">
      <c r="A14" s="3"/>
      <c r="B14" s="9" t="s">
        <v>16</v>
      </c>
      <c r="C14" s="12" t="s">
        <v>98</v>
      </c>
      <c r="D14" s="17"/>
      <c r="E14" s="100" t="s">
        <v>17</v>
      </c>
      <c r="F14" s="101"/>
      <c r="G14" s="11" t="s">
        <v>6</v>
      </c>
    </row>
    <row r="15" spans="1:7" ht="14.25" customHeight="1" x14ac:dyDescent="0.25">
      <c r="A15" s="3"/>
      <c r="B15" s="9" t="s">
        <v>18</v>
      </c>
      <c r="C15" s="11" t="s">
        <v>99</v>
      </c>
      <c r="D15" s="17"/>
      <c r="E15" s="104" t="s">
        <v>19</v>
      </c>
      <c r="F15" s="105"/>
      <c r="G15" s="12" t="s">
        <v>20</v>
      </c>
    </row>
    <row r="16" spans="1:7" ht="12" customHeight="1" x14ac:dyDescent="0.25">
      <c r="A16" s="3"/>
      <c r="B16" s="18"/>
      <c r="C16" s="19"/>
      <c r="D16" s="15"/>
      <c r="E16" s="15"/>
      <c r="F16" s="15"/>
      <c r="G16" s="20"/>
    </row>
    <row r="17" spans="1:7" ht="12" customHeight="1" x14ac:dyDescent="0.25">
      <c r="A17" s="3"/>
      <c r="B17" s="106" t="s">
        <v>21</v>
      </c>
      <c r="C17" s="107"/>
      <c r="D17" s="107"/>
      <c r="E17" s="107"/>
      <c r="F17" s="107"/>
      <c r="G17" s="107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87" t="s">
        <v>22</v>
      </c>
      <c r="C19" s="88"/>
      <c r="D19" s="88"/>
      <c r="E19" s="88"/>
      <c r="F19" s="88"/>
      <c r="G19" s="88"/>
    </row>
    <row r="20" spans="1:7" ht="24" customHeight="1" x14ac:dyDescent="0.25">
      <c r="A20" s="3"/>
      <c r="B20" s="27" t="s">
        <v>23</v>
      </c>
      <c r="C20" s="27" t="s">
        <v>24</v>
      </c>
      <c r="D20" s="27" t="s">
        <v>25</v>
      </c>
      <c r="E20" s="27" t="s">
        <v>26</v>
      </c>
      <c r="F20" s="27" t="s">
        <v>27</v>
      </c>
      <c r="G20" s="27" t="s">
        <v>28</v>
      </c>
    </row>
    <row r="21" spans="1:7" ht="14.1" customHeight="1" x14ac:dyDescent="0.25">
      <c r="A21" s="3"/>
      <c r="B21" s="4" t="s">
        <v>29</v>
      </c>
      <c r="C21" s="5" t="s">
        <v>30</v>
      </c>
      <c r="D21" s="13">
        <v>7</v>
      </c>
      <c r="E21" s="5" t="s">
        <v>31</v>
      </c>
      <c r="F21" s="6">
        <v>35000</v>
      </c>
      <c r="G21" s="6">
        <f>(D21*F21)</f>
        <v>245000</v>
      </c>
    </row>
    <row r="22" spans="1:7" ht="14.1" customHeight="1" x14ac:dyDescent="0.25">
      <c r="A22" s="3"/>
      <c r="B22" s="4" t="s">
        <v>32</v>
      </c>
      <c r="C22" s="5" t="s">
        <v>30</v>
      </c>
      <c r="D22" s="13">
        <v>2</v>
      </c>
      <c r="E22" s="5" t="s">
        <v>33</v>
      </c>
      <c r="F22" s="6">
        <v>35000</v>
      </c>
      <c r="G22" s="6">
        <f>(D22*F22)</f>
        <v>70000</v>
      </c>
    </row>
    <row r="23" spans="1:7" ht="14.1" customHeight="1" x14ac:dyDescent="0.25">
      <c r="A23" s="3"/>
      <c r="B23" s="4" t="s">
        <v>34</v>
      </c>
      <c r="C23" s="5" t="s">
        <v>30</v>
      </c>
      <c r="D23" s="13">
        <v>1</v>
      </c>
      <c r="E23" s="5" t="s">
        <v>35</v>
      </c>
      <c r="F23" s="6">
        <v>35000</v>
      </c>
      <c r="G23" s="6">
        <f>(D23*F23)</f>
        <v>35000</v>
      </c>
    </row>
    <row r="24" spans="1:7" ht="14.1" customHeight="1" x14ac:dyDescent="0.25">
      <c r="A24" s="3"/>
      <c r="B24" s="4" t="s">
        <v>36</v>
      </c>
      <c r="C24" s="5" t="s">
        <v>30</v>
      </c>
      <c r="D24" s="13">
        <v>5</v>
      </c>
      <c r="E24" s="5" t="s">
        <v>37</v>
      </c>
      <c r="F24" s="6">
        <v>35000</v>
      </c>
      <c r="G24" s="6">
        <f t="shared" ref="G24:G25" si="0">(D24*F24)</f>
        <v>175000</v>
      </c>
    </row>
    <row r="25" spans="1:7" ht="14.1" customHeight="1" x14ac:dyDescent="0.25">
      <c r="B25" s="4" t="s">
        <v>38</v>
      </c>
      <c r="C25" s="5" t="s">
        <v>30</v>
      </c>
      <c r="D25" s="13">
        <v>6</v>
      </c>
      <c r="E25" s="5" t="s">
        <v>6</v>
      </c>
      <c r="F25" s="6">
        <v>35000</v>
      </c>
      <c r="G25" s="6">
        <f t="shared" si="0"/>
        <v>210000</v>
      </c>
    </row>
    <row r="26" spans="1:7" ht="12.75" customHeight="1" x14ac:dyDescent="0.25">
      <c r="A26" s="3"/>
      <c r="B26" s="89" t="s">
        <v>39</v>
      </c>
      <c r="C26" s="44"/>
      <c r="D26" s="44"/>
      <c r="E26" s="44"/>
      <c r="F26" s="45"/>
      <c r="G26" s="90">
        <f>SUM(G21:G25)</f>
        <v>735000</v>
      </c>
    </row>
    <row r="27" spans="1:7" ht="12" customHeight="1" x14ac:dyDescent="0.25">
      <c r="A27" s="3"/>
      <c r="B27" s="15"/>
      <c r="C27" s="15"/>
      <c r="D27" s="15"/>
      <c r="E27" s="15"/>
      <c r="F27" s="16"/>
      <c r="G27" s="16"/>
    </row>
    <row r="28" spans="1:7" ht="12" customHeight="1" x14ac:dyDescent="0.25">
      <c r="A28" s="3"/>
      <c r="B28" s="87" t="s">
        <v>40</v>
      </c>
      <c r="C28" s="91"/>
      <c r="D28" s="91"/>
      <c r="E28" s="91"/>
      <c r="F28" s="88"/>
      <c r="G28" s="88"/>
    </row>
    <row r="29" spans="1:7" ht="24" customHeight="1" x14ac:dyDescent="0.25">
      <c r="A29" s="3"/>
      <c r="B29" s="30" t="s">
        <v>23</v>
      </c>
      <c r="C29" s="27" t="s">
        <v>24</v>
      </c>
      <c r="D29" s="27" t="s">
        <v>41</v>
      </c>
      <c r="E29" s="30" t="s">
        <v>26</v>
      </c>
      <c r="F29" s="27" t="s">
        <v>27</v>
      </c>
      <c r="G29" s="30" t="s">
        <v>28</v>
      </c>
    </row>
    <row r="30" spans="1:7" ht="12" customHeight="1" x14ac:dyDescent="0.25">
      <c r="A30" s="3"/>
      <c r="B30" s="31" t="s">
        <v>42</v>
      </c>
      <c r="C30" s="32"/>
      <c r="D30" s="32"/>
      <c r="E30" s="32"/>
      <c r="F30" s="31"/>
      <c r="G30" s="31"/>
    </row>
    <row r="31" spans="1:7" ht="12" customHeight="1" x14ac:dyDescent="0.25">
      <c r="A31" s="3"/>
      <c r="B31" s="89" t="s">
        <v>43</v>
      </c>
      <c r="C31" s="28"/>
      <c r="D31" s="28"/>
      <c r="E31" s="28"/>
      <c r="F31" s="29"/>
      <c r="G31" s="29"/>
    </row>
    <row r="32" spans="1:7" ht="12" customHeight="1" x14ac:dyDescent="0.25">
      <c r="A32" s="3"/>
      <c r="B32" s="15"/>
      <c r="C32" s="15"/>
      <c r="D32" s="15"/>
      <c r="E32" s="15"/>
      <c r="F32" s="16"/>
      <c r="G32" s="16"/>
    </row>
    <row r="33" spans="1:11" ht="12" customHeight="1" x14ac:dyDescent="0.25">
      <c r="A33" s="3"/>
      <c r="B33" s="87" t="s">
        <v>44</v>
      </c>
      <c r="C33" s="91"/>
      <c r="D33" s="91"/>
      <c r="E33" s="91"/>
      <c r="F33" s="88"/>
      <c r="G33" s="88"/>
    </row>
    <row r="34" spans="1:11" ht="24" customHeight="1" x14ac:dyDescent="0.25">
      <c r="A34" s="3"/>
      <c r="B34" s="92" t="s">
        <v>23</v>
      </c>
      <c r="C34" s="92" t="s">
        <v>24</v>
      </c>
      <c r="D34" s="92" t="s">
        <v>41</v>
      </c>
      <c r="E34" s="92" t="s">
        <v>26</v>
      </c>
      <c r="F34" s="93" t="s">
        <v>27</v>
      </c>
      <c r="G34" s="92" t="s">
        <v>28</v>
      </c>
    </row>
    <row r="35" spans="1:11" ht="12.75" customHeight="1" x14ac:dyDescent="0.25">
      <c r="A35" s="3"/>
      <c r="B35" s="4" t="s">
        <v>42</v>
      </c>
      <c r="C35" s="5"/>
      <c r="D35" s="33"/>
      <c r="E35" s="12"/>
      <c r="F35" s="6"/>
      <c r="G35" s="6"/>
    </row>
    <row r="36" spans="1:11" ht="12.75" customHeight="1" x14ac:dyDescent="0.25">
      <c r="A36" s="3"/>
      <c r="B36" s="89" t="s">
        <v>45</v>
      </c>
      <c r="C36" s="28"/>
      <c r="D36" s="28"/>
      <c r="E36" s="28"/>
      <c r="F36" s="29"/>
      <c r="G36" s="34"/>
    </row>
    <row r="37" spans="1:11" ht="12" customHeight="1" x14ac:dyDescent="0.25">
      <c r="A37" s="3"/>
      <c r="B37" s="15"/>
      <c r="C37" s="15"/>
      <c r="D37" s="15"/>
      <c r="E37" s="15"/>
      <c r="F37" s="16"/>
      <c r="G37" s="16"/>
    </row>
    <row r="38" spans="1:11" ht="12" customHeight="1" x14ac:dyDescent="0.25">
      <c r="A38" s="3"/>
      <c r="B38" s="87" t="s">
        <v>46</v>
      </c>
      <c r="C38" s="91"/>
      <c r="D38" s="91"/>
      <c r="E38" s="91"/>
      <c r="F38" s="88"/>
      <c r="G38" s="88"/>
    </row>
    <row r="39" spans="1:11" ht="24" customHeight="1" x14ac:dyDescent="0.25">
      <c r="A39" s="3"/>
      <c r="B39" s="27" t="s">
        <v>47</v>
      </c>
      <c r="C39" s="27" t="s">
        <v>48</v>
      </c>
      <c r="D39" s="27" t="s">
        <v>49</v>
      </c>
      <c r="E39" s="27" t="s">
        <v>26</v>
      </c>
      <c r="F39" s="27" t="s">
        <v>27</v>
      </c>
      <c r="G39" s="27" t="s">
        <v>28</v>
      </c>
      <c r="K39" s="2"/>
    </row>
    <row r="40" spans="1:11" ht="12.75" customHeight="1" x14ac:dyDescent="0.25">
      <c r="A40" s="3"/>
      <c r="B40" s="35" t="s">
        <v>50</v>
      </c>
      <c r="C40" s="37"/>
      <c r="D40" s="37"/>
      <c r="E40" s="37"/>
      <c r="F40" s="37"/>
      <c r="G40" s="37"/>
      <c r="K40" s="2"/>
    </row>
    <row r="41" spans="1:11" ht="12.75" customHeight="1" x14ac:dyDescent="0.25">
      <c r="A41" s="3"/>
      <c r="B41" s="25" t="s">
        <v>93</v>
      </c>
      <c r="C41" s="38" t="s">
        <v>51</v>
      </c>
      <c r="D41" s="39">
        <v>1.25</v>
      </c>
      <c r="E41" s="38" t="s">
        <v>52</v>
      </c>
      <c r="F41" s="40">
        <v>17100</v>
      </c>
      <c r="G41" s="40">
        <f>(D41*F41)</f>
        <v>21375</v>
      </c>
    </row>
    <row r="42" spans="1:11" ht="12.75" customHeight="1" x14ac:dyDescent="0.25">
      <c r="A42" s="3"/>
      <c r="B42" s="25" t="s">
        <v>94</v>
      </c>
      <c r="C42" s="38" t="s">
        <v>51</v>
      </c>
      <c r="D42" s="39">
        <v>1</v>
      </c>
      <c r="E42" s="38" t="s">
        <v>53</v>
      </c>
      <c r="F42" s="40">
        <v>41000</v>
      </c>
      <c r="G42" s="40">
        <f>(D42*F42)</f>
        <v>41000</v>
      </c>
    </row>
    <row r="43" spans="1:11" ht="12.75" customHeight="1" x14ac:dyDescent="0.25">
      <c r="A43" s="3"/>
      <c r="B43" s="36" t="s">
        <v>54</v>
      </c>
      <c r="C43" s="41"/>
      <c r="D43" s="26"/>
      <c r="E43" s="41"/>
      <c r="F43" s="40"/>
      <c r="G43" s="40"/>
    </row>
    <row r="44" spans="1:11" ht="12.75" customHeight="1" x14ac:dyDescent="0.25">
      <c r="A44" s="3"/>
      <c r="B44" s="25" t="s">
        <v>95</v>
      </c>
      <c r="C44" s="38" t="s">
        <v>51</v>
      </c>
      <c r="D44" s="39">
        <v>0.75</v>
      </c>
      <c r="E44" s="38" t="s">
        <v>55</v>
      </c>
      <c r="F44" s="40">
        <v>14300</v>
      </c>
      <c r="G44" s="40">
        <f>(D44*F44)</f>
        <v>10725</v>
      </c>
    </row>
    <row r="45" spans="1:11" ht="12.75" customHeight="1" x14ac:dyDescent="0.25">
      <c r="A45" s="3"/>
      <c r="B45" s="36" t="s">
        <v>56</v>
      </c>
      <c r="C45" s="41"/>
      <c r="D45" s="26"/>
      <c r="E45" s="41"/>
      <c r="F45" s="40"/>
      <c r="G45" s="40">
        <f t="shared" ref="G45:G48" si="1">(D45*F45)</f>
        <v>0</v>
      </c>
    </row>
    <row r="46" spans="1:11" ht="12.75" customHeight="1" x14ac:dyDescent="0.25">
      <c r="A46" s="3"/>
      <c r="B46" s="25" t="s">
        <v>96</v>
      </c>
      <c r="C46" s="41" t="s">
        <v>51</v>
      </c>
      <c r="D46" s="26">
        <v>0.125</v>
      </c>
      <c r="E46" s="38" t="s">
        <v>55</v>
      </c>
      <c r="F46" s="40">
        <v>252000</v>
      </c>
      <c r="G46" s="40">
        <f t="shared" si="1"/>
        <v>31500</v>
      </c>
    </row>
    <row r="47" spans="1:11" ht="12.75" customHeight="1" x14ac:dyDescent="0.25">
      <c r="A47" s="3"/>
      <c r="B47" s="36" t="s">
        <v>57</v>
      </c>
      <c r="C47" s="41"/>
      <c r="D47" s="26"/>
      <c r="E47" s="41"/>
      <c r="F47" s="40"/>
      <c r="G47" s="40">
        <f t="shared" si="1"/>
        <v>0</v>
      </c>
    </row>
    <row r="48" spans="1:11" ht="12.75" customHeight="1" x14ac:dyDescent="0.25">
      <c r="A48" s="3"/>
      <c r="B48" s="25" t="s">
        <v>58</v>
      </c>
      <c r="C48" s="38" t="s">
        <v>59</v>
      </c>
      <c r="D48" s="39">
        <v>50</v>
      </c>
      <c r="E48" s="38" t="s">
        <v>60</v>
      </c>
      <c r="F48" s="40">
        <v>1200</v>
      </c>
      <c r="G48" s="40">
        <f t="shared" si="1"/>
        <v>60000</v>
      </c>
    </row>
    <row r="49" spans="1:7" ht="13.5" customHeight="1" x14ac:dyDescent="0.25">
      <c r="A49" s="3"/>
      <c r="B49" s="89" t="s">
        <v>61</v>
      </c>
      <c r="C49" s="44"/>
      <c r="D49" s="44"/>
      <c r="E49" s="44"/>
      <c r="F49" s="45"/>
      <c r="G49" s="90">
        <f>SUM(G40:G48)</f>
        <v>164600</v>
      </c>
    </row>
    <row r="50" spans="1:7" ht="12" customHeight="1" x14ac:dyDescent="0.25">
      <c r="A50" s="3"/>
      <c r="B50" s="15"/>
      <c r="C50" s="15"/>
      <c r="D50" s="15"/>
      <c r="E50" s="22"/>
      <c r="F50" s="16"/>
      <c r="G50" s="16"/>
    </row>
    <row r="51" spans="1:7" ht="12" customHeight="1" x14ac:dyDescent="0.25">
      <c r="A51" s="3"/>
      <c r="B51" s="87" t="s">
        <v>62</v>
      </c>
      <c r="C51" s="91"/>
      <c r="D51" s="91"/>
      <c r="E51" s="91"/>
      <c r="F51" s="88"/>
      <c r="G51" s="88"/>
    </row>
    <row r="52" spans="1:7" ht="24" customHeight="1" x14ac:dyDescent="0.25">
      <c r="A52" s="3"/>
      <c r="B52" s="92" t="s">
        <v>63</v>
      </c>
      <c r="C52" s="93" t="s">
        <v>48</v>
      </c>
      <c r="D52" s="93" t="s">
        <v>64</v>
      </c>
      <c r="E52" s="92" t="s">
        <v>26</v>
      </c>
      <c r="F52" s="93" t="s">
        <v>27</v>
      </c>
      <c r="G52" s="92" t="s">
        <v>28</v>
      </c>
    </row>
    <row r="53" spans="1:7" ht="12.75" customHeight="1" x14ac:dyDescent="0.25">
      <c r="A53" s="3"/>
      <c r="B53" s="4"/>
      <c r="C53" s="38"/>
      <c r="D53" s="40"/>
      <c r="E53" s="5"/>
      <c r="F53" s="43"/>
      <c r="G53" s="40"/>
    </row>
    <row r="54" spans="1:7" ht="13.5" customHeight="1" x14ac:dyDescent="0.25">
      <c r="A54" s="3"/>
      <c r="B54" s="42" t="s">
        <v>65</v>
      </c>
      <c r="C54" s="44"/>
      <c r="D54" s="44"/>
      <c r="E54" s="44"/>
      <c r="F54" s="45"/>
      <c r="G54" s="46"/>
    </row>
    <row r="55" spans="1:7" ht="12" customHeight="1" x14ac:dyDescent="0.25">
      <c r="A55" s="3" t="s">
        <v>66</v>
      </c>
      <c r="B55" s="15"/>
      <c r="C55" s="15"/>
      <c r="D55" s="15"/>
      <c r="E55" s="15"/>
      <c r="F55" s="16"/>
      <c r="G55" s="16"/>
    </row>
    <row r="56" spans="1:7" ht="12" customHeight="1" x14ac:dyDescent="0.25">
      <c r="A56" s="3"/>
      <c r="B56" s="79" t="s">
        <v>67</v>
      </c>
      <c r="C56" s="80"/>
      <c r="D56" s="80"/>
      <c r="E56" s="80"/>
      <c r="F56" s="80"/>
      <c r="G56" s="94">
        <f>G26+G36+G49+G54</f>
        <v>899600</v>
      </c>
    </row>
    <row r="57" spans="1:7" ht="12" customHeight="1" x14ac:dyDescent="0.25">
      <c r="A57" s="3"/>
      <c r="B57" s="81" t="s">
        <v>68</v>
      </c>
      <c r="C57" s="82"/>
      <c r="D57" s="82"/>
      <c r="E57" s="82"/>
      <c r="F57" s="82"/>
      <c r="G57" s="95">
        <f>G56*0.05</f>
        <v>44980</v>
      </c>
    </row>
    <row r="58" spans="1:7" ht="12" customHeight="1" x14ac:dyDescent="0.25">
      <c r="A58" s="3"/>
      <c r="B58" s="83" t="s">
        <v>69</v>
      </c>
      <c r="C58" s="84"/>
      <c r="D58" s="84"/>
      <c r="E58" s="84"/>
      <c r="F58" s="84"/>
      <c r="G58" s="96">
        <f>G57+G56</f>
        <v>944580</v>
      </c>
    </row>
    <row r="59" spans="1:7" ht="12" customHeight="1" x14ac:dyDescent="0.25">
      <c r="A59" s="3"/>
      <c r="B59" s="81" t="s">
        <v>70</v>
      </c>
      <c r="C59" s="82"/>
      <c r="D59" s="82"/>
      <c r="E59" s="82"/>
      <c r="F59" s="82"/>
      <c r="G59" s="95">
        <f>G12</f>
        <v>2362500</v>
      </c>
    </row>
    <row r="60" spans="1:7" ht="12" customHeight="1" x14ac:dyDescent="0.25">
      <c r="A60" s="3"/>
      <c r="B60" s="85" t="s">
        <v>71</v>
      </c>
      <c r="C60" s="86"/>
      <c r="D60" s="86"/>
      <c r="E60" s="86"/>
      <c r="F60" s="86"/>
      <c r="G60" s="97">
        <f>G59-G58</f>
        <v>1417920</v>
      </c>
    </row>
    <row r="61" spans="1:7" ht="12" customHeight="1" x14ac:dyDescent="0.25">
      <c r="A61" s="3"/>
      <c r="B61" s="47" t="s">
        <v>72</v>
      </c>
      <c r="C61" s="48"/>
      <c r="D61" s="48"/>
      <c r="E61" s="48"/>
      <c r="F61" s="48"/>
      <c r="G61" s="49"/>
    </row>
    <row r="62" spans="1:7" ht="12.75" customHeight="1" thickBot="1" x14ac:dyDescent="0.3">
      <c r="A62" s="3"/>
      <c r="B62" s="50"/>
      <c r="C62" s="48"/>
      <c r="D62" s="48"/>
      <c r="E62" s="48"/>
      <c r="F62" s="48"/>
      <c r="G62" s="49"/>
    </row>
    <row r="63" spans="1:7" ht="12" customHeight="1" x14ac:dyDescent="0.25">
      <c r="A63" s="3"/>
      <c r="B63" s="51" t="s">
        <v>73</v>
      </c>
      <c r="C63" s="52"/>
      <c r="D63" s="52"/>
      <c r="E63" s="52"/>
      <c r="F63" s="53"/>
      <c r="G63" s="49"/>
    </row>
    <row r="64" spans="1:7" ht="12" customHeight="1" x14ac:dyDescent="0.25">
      <c r="A64" s="3"/>
      <c r="B64" s="54" t="s">
        <v>74</v>
      </c>
      <c r="C64" s="55"/>
      <c r="D64" s="55"/>
      <c r="E64" s="55"/>
      <c r="F64" s="56"/>
      <c r="G64" s="49"/>
    </row>
    <row r="65" spans="1:7" ht="12" customHeight="1" x14ac:dyDescent="0.25">
      <c r="A65" s="3"/>
      <c r="B65" s="54" t="s">
        <v>75</v>
      </c>
      <c r="C65" s="55"/>
      <c r="D65" s="55"/>
      <c r="E65" s="55"/>
      <c r="F65" s="56"/>
      <c r="G65" s="49"/>
    </row>
    <row r="66" spans="1:7" ht="12" customHeight="1" x14ac:dyDescent="0.25">
      <c r="A66" s="3"/>
      <c r="B66" s="54" t="s">
        <v>76</v>
      </c>
      <c r="C66" s="55"/>
      <c r="D66" s="55"/>
      <c r="E66" s="55"/>
      <c r="F66" s="56"/>
      <c r="G66" s="49"/>
    </row>
    <row r="67" spans="1:7" ht="12" customHeight="1" x14ac:dyDescent="0.25">
      <c r="A67" s="3"/>
      <c r="B67" s="54" t="s">
        <v>77</v>
      </c>
      <c r="C67" s="55"/>
      <c r="D67" s="55"/>
      <c r="E67" s="55"/>
      <c r="F67" s="56"/>
      <c r="G67" s="49"/>
    </row>
    <row r="68" spans="1:7" ht="12" customHeight="1" x14ac:dyDescent="0.25">
      <c r="A68" s="3"/>
      <c r="B68" s="54" t="s">
        <v>78</v>
      </c>
      <c r="C68" s="55"/>
      <c r="D68" s="55"/>
      <c r="E68" s="55"/>
      <c r="F68" s="56"/>
      <c r="G68" s="49"/>
    </row>
    <row r="69" spans="1:7" ht="12.75" customHeight="1" thickBot="1" x14ac:dyDescent="0.3">
      <c r="A69" s="3"/>
      <c r="B69" s="57" t="s">
        <v>79</v>
      </c>
      <c r="C69" s="58"/>
      <c r="D69" s="58"/>
      <c r="E69" s="58"/>
      <c r="F69" s="59"/>
      <c r="G69" s="49"/>
    </row>
    <row r="70" spans="1:7" ht="12.75" customHeight="1" x14ac:dyDescent="0.25">
      <c r="A70" s="3"/>
      <c r="B70" s="50"/>
      <c r="C70" s="55"/>
      <c r="D70" s="55"/>
      <c r="E70" s="55"/>
      <c r="F70" s="55"/>
      <c r="G70" s="49"/>
    </row>
    <row r="71" spans="1:7" ht="15" customHeight="1" x14ac:dyDescent="0.25">
      <c r="A71" s="3"/>
      <c r="B71" s="98" t="s">
        <v>80</v>
      </c>
      <c r="C71" s="99"/>
      <c r="D71" s="60"/>
      <c r="E71" s="61"/>
      <c r="F71" s="61"/>
      <c r="G71" s="49"/>
    </row>
    <row r="72" spans="1:7" ht="12" customHeight="1" x14ac:dyDescent="0.25">
      <c r="A72" s="3"/>
      <c r="B72" s="62" t="s">
        <v>63</v>
      </c>
      <c r="C72" s="63" t="s">
        <v>81</v>
      </c>
      <c r="D72" s="64" t="s">
        <v>82</v>
      </c>
      <c r="E72" s="61"/>
      <c r="F72" s="61"/>
      <c r="G72" s="49"/>
    </row>
    <row r="73" spans="1:7" ht="12" customHeight="1" x14ac:dyDescent="0.25">
      <c r="A73" s="3"/>
      <c r="B73" s="65" t="s">
        <v>83</v>
      </c>
      <c r="C73" s="66">
        <f>G26</f>
        <v>735000</v>
      </c>
      <c r="D73" s="67">
        <f>(C73/C79)</f>
        <v>0.77812361049355272</v>
      </c>
      <c r="E73" s="61"/>
      <c r="F73" s="61"/>
      <c r="G73" s="49"/>
    </row>
    <row r="74" spans="1:7" ht="12" customHeight="1" x14ac:dyDescent="0.25">
      <c r="A74" s="3"/>
      <c r="B74" s="65" t="s">
        <v>84</v>
      </c>
      <c r="C74" s="68">
        <v>0</v>
      </c>
      <c r="D74" s="67">
        <v>0</v>
      </c>
      <c r="E74" s="61"/>
      <c r="F74" s="61"/>
      <c r="G74" s="49"/>
    </row>
    <row r="75" spans="1:7" ht="12" customHeight="1" x14ac:dyDescent="0.25">
      <c r="A75" s="3"/>
      <c r="B75" s="65" t="s">
        <v>85</v>
      </c>
      <c r="C75" s="66">
        <v>0</v>
      </c>
      <c r="D75" s="67">
        <f>(C75/C79)</f>
        <v>0</v>
      </c>
      <c r="E75" s="61"/>
      <c r="F75" s="61"/>
      <c r="G75" s="49"/>
    </row>
    <row r="76" spans="1:7" ht="12" customHeight="1" x14ac:dyDescent="0.25">
      <c r="A76" s="3"/>
      <c r="B76" s="65" t="s">
        <v>47</v>
      </c>
      <c r="C76" s="66">
        <f>G49</f>
        <v>164600</v>
      </c>
      <c r="D76" s="67">
        <f>(C76/C79)</f>
        <v>0.17425734188739969</v>
      </c>
      <c r="E76" s="61"/>
      <c r="F76" s="61"/>
      <c r="G76" s="49"/>
    </row>
    <row r="77" spans="1:7" ht="12" customHeight="1" x14ac:dyDescent="0.25">
      <c r="A77" s="3"/>
      <c r="B77" s="65" t="s">
        <v>86</v>
      </c>
      <c r="C77" s="69">
        <f>G54</f>
        <v>0</v>
      </c>
      <c r="D77" s="67">
        <f>(C77/C79)</f>
        <v>0</v>
      </c>
      <c r="E77" s="70"/>
      <c r="F77" s="70"/>
      <c r="G77" s="49"/>
    </row>
    <row r="78" spans="1:7" ht="12" customHeight="1" x14ac:dyDescent="0.25">
      <c r="A78" s="3"/>
      <c r="B78" s="65" t="s">
        <v>87</v>
      </c>
      <c r="C78" s="69">
        <f>G57</f>
        <v>44980</v>
      </c>
      <c r="D78" s="67">
        <f>(C78/C79)</f>
        <v>4.7619047619047616E-2</v>
      </c>
      <c r="E78" s="70"/>
      <c r="F78" s="70"/>
      <c r="G78" s="49"/>
    </row>
    <row r="79" spans="1:7" ht="12.75" customHeight="1" x14ac:dyDescent="0.25">
      <c r="A79" s="3"/>
      <c r="B79" s="62" t="s">
        <v>88</v>
      </c>
      <c r="C79" s="71">
        <f>SUM(C73:C78)</f>
        <v>944580</v>
      </c>
      <c r="D79" s="72">
        <f>SUM(D73:D78)</f>
        <v>1</v>
      </c>
      <c r="E79" s="70"/>
      <c r="F79" s="70"/>
      <c r="G79" s="49"/>
    </row>
    <row r="80" spans="1:7" ht="12" customHeight="1" x14ac:dyDescent="0.25">
      <c r="A80" s="3"/>
      <c r="B80" s="50"/>
      <c r="C80" s="48"/>
      <c r="D80" s="48"/>
      <c r="E80" s="48"/>
      <c r="F80" s="48"/>
      <c r="G80" s="49"/>
    </row>
    <row r="81" spans="1:7" ht="12.75" customHeight="1" x14ac:dyDescent="0.25">
      <c r="A81" s="3"/>
      <c r="B81" s="73"/>
      <c r="C81" s="48"/>
      <c r="D81" s="48"/>
      <c r="E81" s="48"/>
      <c r="F81" s="48"/>
      <c r="G81" s="49"/>
    </row>
    <row r="82" spans="1:7" ht="12" customHeight="1" x14ac:dyDescent="0.25">
      <c r="A82" s="3"/>
      <c r="B82" s="74"/>
      <c r="C82" s="75" t="s">
        <v>89</v>
      </c>
      <c r="D82" s="74"/>
      <c r="E82" s="74"/>
      <c r="F82" s="70"/>
      <c r="G82" s="49"/>
    </row>
    <row r="83" spans="1:7" ht="12" customHeight="1" x14ac:dyDescent="0.25">
      <c r="A83" s="3"/>
      <c r="B83" s="62" t="s">
        <v>90</v>
      </c>
      <c r="C83" s="76">
        <v>700</v>
      </c>
      <c r="D83" s="76">
        <v>750</v>
      </c>
      <c r="E83" s="76">
        <v>800</v>
      </c>
      <c r="F83" s="77"/>
      <c r="G83" s="78"/>
    </row>
    <row r="84" spans="1:7" ht="12.75" customHeight="1" x14ac:dyDescent="0.25">
      <c r="A84" s="3"/>
      <c r="B84" s="62" t="s">
        <v>91</v>
      </c>
      <c r="C84" s="71">
        <f>(G58/C83)</f>
        <v>1349.4</v>
      </c>
      <c r="D84" s="71">
        <f>(G58/D83)</f>
        <v>1259.44</v>
      </c>
      <c r="E84" s="71">
        <f>(G58/E83)</f>
        <v>1180.7249999999999</v>
      </c>
      <c r="F84" s="77"/>
      <c r="G84" s="78"/>
    </row>
    <row r="85" spans="1:7" ht="15.6" customHeight="1" x14ac:dyDescent="0.25">
      <c r="A85" s="3"/>
      <c r="B85" s="47" t="s">
        <v>92</v>
      </c>
      <c r="C85" s="55"/>
      <c r="D85" s="55"/>
      <c r="E85" s="55"/>
      <c r="F85" s="55"/>
      <c r="G85" s="55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1811023622047245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2023-02-10T18:22:16Z</cp:lastPrinted>
  <dcterms:created xsi:type="dcterms:W3CDTF">2020-11-27T12:49:26Z</dcterms:created>
  <dcterms:modified xsi:type="dcterms:W3CDTF">2023-03-20T17:32:49Z</dcterms:modified>
  <cp:category/>
  <cp:contentStatus/>
</cp:coreProperties>
</file>