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I\"/>
    </mc:Choice>
  </mc:AlternateContent>
  <bookViews>
    <workbookView xWindow="0" yWindow="0" windowWidth="20325" windowHeight="9435"/>
  </bookViews>
  <sheets>
    <sheet name="APÍ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8" i="1"/>
  <c r="G42" i="1"/>
  <c r="G57" i="1" l="1"/>
  <c r="G64" i="1"/>
  <c r="G65" i="1"/>
  <c r="G63" i="1"/>
  <c r="G47" i="1"/>
  <c r="G48" i="1"/>
  <c r="G49" i="1"/>
  <c r="G50" i="1"/>
  <c r="G51" i="1"/>
  <c r="G52" i="1"/>
  <c r="G53" i="1"/>
  <c r="G54" i="1"/>
  <c r="G55" i="1"/>
  <c r="G56" i="1"/>
  <c r="G58" i="1"/>
  <c r="G46" i="1"/>
  <c r="G22" i="1"/>
  <c r="G23" i="1"/>
  <c r="G24" i="1"/>
  <c r="G25" i="1"/>
  <c r="G26" i="1"/>
  <c r="G27" i="1"/>
  <c r="G28" i="1"/>
  <c r="G29" i="1"/>
  <c r="G30" i="1"/>
  <c r="G31" i="1"/>
  <c r="G21" i="1"/>
  <c r="G32" i="1" l="1"/>
  <c r="G66" i="1"/>
  <c r="G59" i="1"/>
  <c r="G12" i="1"/>
  <c r="G68" i="1" l="1"/>
  <c r="C87" i="1"/>
  <c r="G71" i="1" l="1"/>
  <c r="G69" i="1"/>
  <c r="G70" i="1" l="1"/>
  <c r="D98" i="1" l="1"/>
  <c r="E98" i="1"/>
  <c r="G72" i="1"/>
  <c r="C98" i="1"/>
  <c r="C93" i="1"/>
  <c r="D92" i="1" s="1"/>
  <c r="D87" i="1" l="1"/>
  <c r="D89" i="1"/>
  <c r="D90" i="1"/>
  <c r="D91" i="1"/>
  <c r="D93" i="1" l="1"/>
</calcChain>
</file>

<file path=xl/sharedStrings.xml><?xml version="1.0" encoding="utf-8"?>
<sst xmlns="http://schemas.openxmlformats.org/spreadsheetml/2006/main" count="180" uniqueCount="129">
  <si>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</si>
  <si>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</si>
  <si>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</si>
  <si>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</si>
  <si>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</si>
  <si>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</si>
  <si>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</si>
  <si>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</si>
  <si>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</si>
  <si>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</si>
  <si>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</si>
  <si>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</si>
  <si>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</si>
  <si>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</si>
  <si>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</si>
  <si>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</si>
  <si>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</si>
  <si>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</si>
  <si>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</si>
  <si>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</si>
  <si>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</si>
  <si>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</si>
  <si>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</si>
  <si>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</si>
  <si>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</si>
  <si>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</si>
  <si>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</si>
  <si>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</si>
  <si>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</si>
  <si>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</si>
  <si>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</si>
  <si>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</si>
  <si>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</si>
  <si>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</si>
  <si>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</si>
  <si>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</si>
  <si>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</si>
  <si>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</si>
  <si>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</si>
  <si>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</si>
  <si>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</si>
  <si>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</si>
  <si>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</si>
  <si>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</si>
  <si>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</si>
  <si>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</si>
  <si>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</si>
  <si>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</si>
  <si>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</si>
  <si>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</si>
  <si>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</si>
  <si>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</si>
  <si>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kg</t>
  </si>
  <si>
    <t>Costo unitario ($/ Unidades) (*)</t>
  </si>
  <si>
    <t>ESCENARIOS COSTO UNITARIO  ($/unidades)</t>
  </si>
  <si>
    <t>RAZA</t>
  </si>
  <si>
    <t>Apicultura</t>
  </si>
  <si>
    <t>Medio</t>
  </si>
  <si>
    <t>Lib. B. O'Higgins</t>
  </si>
  <si>
    <t>Litueche</t>
  </si>
  <si>
    <t>Litueche-Navidad</t>
  </si>
  <si>
    <t>Hibrida Carnica - Italiana</t>
  </si>
  <si>
    <t>Enero-Marzo</t>
  </si>
  <si>
    <t xml:space="preserve">Mercado interno y  externo </t>
  </si>
  <si>
    <t xml:space="preserve">Octubre-Febrero </t>
  </si>
  <si>
    <t>Sequía, heladas, incendios.</t>
  </si>
  <si>
    <t>COSTOS DIRECTOS DE PRODUCCIÓN (100 COLMENAS)</t>
  </si>
  <si>
    <t>Eliminación de malezas</t>
  </si>
  <si>
    <t>Julio a Agosto</t>
  </si>
  <si>
    <t>Toma de muestras para análisis sanitarios</t>
  </si>
  <si>
    <t>Marzo y Julio</t>
  </si>
  <si>
    <t>Controles sanitarios</t>
  </si>
  <si>
    <t>Febrero y Agosto</t>
  </si>
  <si>
    <t>Preparación de apiario para otoño e invierno</t>
  </si>
  <si>
    <t>Marzo</t>
  </si>
  <si>
    <t>Alimentación de colmenas</t>
  </si>
  <si>
    <t>Marzo a Septiembre</t>
  </si>
  <si>
    <t>Instalación y monitoreo a trampas avispa chaqueta amarilla</t>
  </si>
  <si>
    <t>Agosto a Mayo</t>
  </si>
  <si>
    <t>Manejo de alzas y marcos en colmenas</t>
  </si>
  <si>
    <t>Septiembre a Enero</t>
  </si>
  <si>
    <t>Produción de núcleos para reposición</t>
  </si>
  <si>
    <t>Septiembre a Octubre</t>
  </si>
  <si>
    <t xml:space="preserve">Cosecha (traslado de apiario a sala de cosecha) </t>
  </si>
  <si>
    <t>Noviembre a Febrero</t>
  </si>
  <si>
    <t>Reparación y/o mantención de materiales de colmenas en bodega</t>
  </si>
  <si>
    <t>Abril a Agosto</t>
  </si>
  <si>
    <t>Fundición marcos negros (30%)</t>
  </si>
  <si>
    <t>Mayo y Agosto</t>
  </si>
  <si>
    <t>Amitraz</t>
  </si>
  <si>
    <t>Paquete</t>
  </si>
  <si>
    <t xml:space="preserve">Febrero a Abril  </t>
  </si>
  <si>
    <t>Timol (alcohol y oasis)</t>
  </si>
  <si>
    <t>Tratamiento (colmenas)</t>
  </si>
  <si>
    <t>Acido Oxálico (control de Varroa)</t>
  </si>
  <si>
    <t xml:space="preserve">Agosto a Septiembre </t>
  </si>
  <si>
    <t xml:space="preserve">Glicerina liquida </t>
  </si>
  <si>
    <t>lt</t>
  </si>
  <si>
    <t>Acido Acético (control de nosemosis)</t>
  </si>
  <si>
    <t>Vespugard (control chaqueta amarilla)</t>
  </si>
  <si>
    <t>Abril-Mayo/Sep-Nov</t>
  </si>
  <si>
    <t xml:space="preserve">Promotor L </t>
  </si>
  <si>
    <t>Mar-Abr/Ago-Sep</t>
  </si>
  <si>
    <t xml:space="preserve">Torta proteíca </t>
  </si>
  <si>
    <t>Marzo a Julio</t>
  </si>
  <si>
    <t>Azúcar granulada</t>
  </si>
  <si>
    <t>Tambor mielero 200 lts</t>
  </si>
  <si>
    <t>Junio-Septiembre</t>
  </si>
  <si>
    <t>Combustible visitas apiarios</t>
  </si>
  <si>
    <t>Enero a diciembre</t>
  </si>
  <si>
    <t>Servicio de extracción de miel en sala de cosecha</t>
  </si>
  <si>
    <t>Alzas</t>
  </si>
  <si>
    <t>Noviembre a febrero</t>
  </si>
  <si>
    <t>Cambio de Cera (bruta*laminada)</t>
  </si>
  <si>
    <t>Análisis nosemosis, acariosis y varroasis</t>
  </si>
  <si>
    <t>Arriendo terreno apiario</t>
  </si>
  <si>
    <t>Julio</t>
  </si>
  <si>
    <t>c/u</t>
  </si>
  <si>
    <t>Abril</t>
  </si>
  <si>
    <t>RENDIMIENTO (Kg)</t>
  </si>
  <si>
    <t>Materiales para mantenión y reparación de colmenas (madera, clavos, alambre)</t>
  </si>
  <si>
    <t>PRECIO ESPERADO ($/Kg)</t>
  </si>
  <si>
    <t>3. Precio esperado por ventas corresponde a precio colocado en el domicilio del comprador.</t>
  </si>
  <si>
    <t>8. Servicio de cosecha en la zona se cancela con maquila (5-10% de cosecha, según kilos de miel)</t>
  </si>
  <si>
    <t>$/Colmena</t>
  </si>
  <si>
    <t>COSTO TOTAL/ Colmena</t>
  </si>
  <si>
    <t>Rendimiento  (Kg /Colmena)</t>
  </si>
  <si>
    <t>2.  Precio de Insumos corresponde a  principal proveedor de la zona.</t>
  </si>
  <si>
    <t>7. 100 colmenas en otoño (10% mortalidad, 90 en producción, 19 núcleos para reposición de masa)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</si>
</sst>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  <numFmt numFmtId="167" formatCode="0.0"/>
    <numFmt numFmtId="168" formatCode="_-* #,##0.00_-;\-* #,##0.00_-;_-* &quot;-&quot;??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9" fillId="0" borderId="20"/>
    <xf numFmtId="0" fontId="1" fillId="0" borderId="20"/>
    <xf numFmtId="0" fontId="19" fillId="0" borderId="20"/>
    <xf numFmtId="166" fontId="19" fillId="0" borderId="20" applyFont="0" applyFill="0" applyBorder="0" applyAlignment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5" fillId="6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164" fontId="2" fillId="5" borderId="26" xfId="0" applyNumberFormat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164" fontId="2" fillId="5" borderId="28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1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15" fillId="8" borderId="40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3" fontId="3" fillId="2" borderId="23" xfId="0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7" fillId="2" borderId="20" xfId="0" applyNumberFormat="1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9" xfId="0" applyFont="1" applyFill="1" applyBorder="1" applyAlignment="1">
      <alignment horizontal="right" vertical="center"/>
    </xf>
    <xf numFmtId="49" fontId="2" fillId="3" borderId="52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50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wrapText="1"/>
    </xf>
    <xf numFmtId="3" fontId="8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3" fontId="9" fillId="3" borderId="51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15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0" fontId="3" fillId="9" borderId="58" xfId="2" applyFont="1" applyFill="1" applyBorder="1" applyAlignment="1">
      <alignment horizontal="right" wrapText="1"/>
    </xf>
    <xf numFmtId="0" fontId="3" fillId="9" borderId="58" xfId="2" applyFont="1" applyFill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3" fontId="8" fillId="10" borderId="6" xfId="0" applyNumberFormat="1" applyFont="1" applyFill="1" applyBorder="1" applyAlignment="1">
      <alignment horizontal="center" vertical="center"/>
    </xf>
    <xf numFmtId="0" fontId="21" fillId="0" borderId="58" xfId="3" applyFont="1" applyFill="1" applyBorder="1"/>
    <xf numFmtId="0" fontId="6" fillId="0" borderId="58" xfId="2" applyFont="1" applyBorder="1" applyAlignment="1">
      <alignment horizontal="center"/>
    </xf>
    <xf numFmtId="167" fontId="21" fillId="0" borderId="58" xfId="4" applyNumberFormat="1" applyFont="1" applyFill="1" applyBorder="1" applyAlignment="1" applyProtection="1">
      <alignment horizontal="center"/>
      <protection locked="0"/>
    </xf>
    <xf numFmtId="3" fontId="21" fillId="0" borderId="58" xfId="3" applyNumberFormat="1" applyFont="1" applyFill="1" applyBorder="1" applyAlignment="1">
      <alignment horizontal="center"/>
    </xf>
    <xf numFmtId="3" fontId="21" fillId="0" borderId="58" xfId="4" applyNumberFormat="1" applyFont="1" applyFill="1" applyBorder="1" applyAlignment="1">
      <alignment horizontal="center"/>
    </xf>
    <xf numFmtId="3" fontId="21" fillId="0" borderId="58" xfId="2" applyNumberFormat="1" applyFont="1" applyBorder="1" applyAlignment="1">
      <alignment horizontal="center"/>
    </xf>
    <xf numFmtId="0" fontId="21" fillId="0" borderId="58" xfId="3" applyFont="1" applyFill="1" applyBorder="1" applyAlignment="1">
      <alignment wrapText="1"/>
    </xf>
    <xf numFmtId="167" fontId="21" fillId="0" borderId="58" xfId="4" quotePrefix="1" applyNumberFormat="1" applyFont="1" applyFill="1" applyBorder="1" applyAlignment="1" applyProtection="1">
      <alignment horizontal="center"/>
      <protection locked="0"/>
    </xf>
    <xf numFmtId="1" fontId="21" fillId="0" borderId="58" xfId="4" quotePrefix="1" applyNumberFormat="1" applyFont="1" applyFill="1" applyBorder="1" applyAlignment="1" applyProtection="1">
      <alignment horizontal="center"/>
      <protection locked="0"/>
    </xf>
    <xf numFmtId="1" fontId="21" fillId="0" borderId="58" xfId="4" applyNumberFormat="1" applyFont="1" applyFill="1" applyBorder="1" applyAlignment="1" applyProtection="1">
      <alignment horizontal="center"/>
      <protection locked="0"/>
    </xf>
    <xf numFmtId="0" fontId="21" fillId="0" borderId="58" xfId="3" applyFont="1" applyFill="1" applyBorder="1" applyAlignment="1">
      <alignment horizontal="left" wrapText="1"/>
    </xf>
    <xf numFmtId="168" fontId="21" fillId="0" borderId="58" xfId="4" applyNumberFormat="1" applyFont="1" applyFill="1" applyBorder="1" applyAlignment="1">
      <alignment horizontal="center"/>
    </xf>
    <xf numFmtId="1" fontId="21" fillId="0" borderId="58" xfId="4" applyNumberFormat="1" applyFont="1" applyFill="1" applyBorder="1" applyAlignment="1">
      <alignment horizontal="center"/>
    </xf>
    <xf numFmtId="0" fontId="21" fillId="0" borderId="58" xfId="3" applyFont="1" applyFill="1" applyBorder="1" applyAlignment="1">
      <alignment vertical="center" wrapText="1"/>
    </xf>
    <xf numFmtId="168" fontId="21" fillId="0" borderId="58" xfId="4" applyNumberFormat="1" applyFont="1" applyFill="1" applyBorder="1" applyAlignment="1">
      <alignment horizontal="center" vertical="center" wrapText="1"/>
    </xf>
    <xf numFmtId="1" fontId="21" fillId="0" borderId="58" xfId="4" applyNumberFormat="1" applyFont="1" applyFill="1" applyBorder="1" applyAlignment="1">
      <alignment horizontal="center" vertical="center"/>
    </xf>
    <xf numFmtId="3" fontId="21" fillId="0" borderId="58" xfId="3" applyNumberFormat="1" applyFont="1" applyFill="1" applyBorder="1" applyAlignment="1">
      <alignment horizontal="center" vertical="center"/>
    </xf>
    <xf numFmtId="3" fontId="21" fillId="0" borderId="58" xfId="4" applyNumberFormat="1" applyFont="1" applyFill="1" applyBorder="1" applyAlignment="1">
      <alignment horizontal="center" vertical="center"/>
    </xf>
    <xf numFmtId="167" fontId="21" fillId="0" borderId="58" xfId="4" applyNumberFormat="1" applyFont="1" applyFill="1" applyBorder="1" applyAlignment="1">
      <alignment horizontal="center"/>
    </xf>
    <xf numFmtId="3" fontId="21" fillId="0" borderId="58" xfId="3" applyNumberFormat="1" applyFont="1" applyFill="1" applyBorder="1" applyAlignment="1">
      <alignment horizontal="center" wrapText="1"/>
    </xf>
    <xf numFmtId="0" fontId="21" fillId="0" borderId="58" xfId="3" applyFont="1" applyFill="1" applyBorder="1" applyAlignment="1">
      <alignment horizontal="center" vertical="center"/>
    </xf>
    <xf numFmtId="1" fontId="6" fillId="9" borderId="58" xfId="2" applyNumberFormat="1" applyFont="1" applyFill="1" applyBorder="1" applyAlignment="1">
      <alignment horizontal="center" vertical="center" wrapText="1"/>
    </xf>
    <xf numFmtId="3" fontId="6" fillId="9" borderId="58" xfId="2" applyNumberFormat="1" applyFont="1" applyFill="1" applyBorder="1" applyAlignment="1">
      <alignment horizontal="center" vertical="center"/>
    </xf>
    <xf numFmtId="3" fontId="21" fillId="0" borderId="58" xfId="2" applyNumberFormat="1" applyFont="1" applyBorder="1" applyAlignment="1">
      <alignment horizontal="center" vertical="center"/>
    </xf>
    <xf numFmtId="1" fontId="21" fillId="0" borderId="58" xfId="2" applyNumberFormat="1" applyFont="1" applyBorder="1" applyAlignment="1">
      <alignment horizontal="center" vertical="center"/>
    </xf>
    <xf numFmtId="49" fontId="22" fillId="5" borderId="24" xfId="0" applyNumberFormat="1" applyFont="1" applyFill="1" applyBorder="1" applyAlignment="1">
      <alignment vertical="center"/>
    </xf>
    <xf numFmtId="0" fontId="22" fillId="5" borderId="25" xfId="0" applyFont="1" applyFill="1" applyBorder="1" applyAlignment="1">
      <alignment vertical="center"/>
    </xf>
    <xf numFmtId="49" fontId="22" fillId="3" borderId="27" xfId="0" applyNumberFormat="1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49" fontId="22" fillId="5" borderId="27" xfId="0" applyNumberFormat="1" applyFont="1" applyFill="1" applyBorder="1" applyAlignment="1">
      <alignment vertical="center"/>
    </xf>
    <xf numFmtId="0" fontId="22" fillId="5" borderId="15" xfId="0" applyFont="1" applyFill="1" applyBorder="1" applyAlignment="1">
      <alignment vertical="center"/>
    </xf>
    <xf numFmtId="49" fontId="22" fillId="5" borderId="29" xfId="0" applyNumberFormat="1" applyFont="1" applyFill="1" applyBorder="1" applyAlignment="1">
      <alignment vertical="center"/>
    </xf>
    <xf numFmtId="0" fontId="23" fillId="5" borderId="30" xfId="0" applyFont="1" applyFill="1" applyBorder="1" applyAlignment="1">
      <alignment vertical="center"/>
    </xf>
    <xf numFmtId="164" fontId="2" fillId="11" borderId="59" xfId="0" applyNumberFormat="1" applyFont="1" applyFill="1" applyBorder="1" applyAlignment="1">
      <alignment vertical="center"/>
    </xf>
    <xf numFmtId="168" fontId="21" fillId="0" borderId="58" xfId="4" applyNumberFormat="1" applyFont="1" applyFill="1" applyBorder="1" applyAlignment="1">
      <alignment horizontal="center" vertical="center"/>
    </xf>
    <xf numFmtId="3" fontId="21" fillId="0" borderId="58" xfId="3" applyNumberFormat="1" applyFont="1" applyFill="1" applyBorder="1" applyAlignment="1">
      <alignment horizontal="center" vertical="center" wrapText="1"/>
    </xf>
    <xf numFmtId="3" fontId="3" fillId="10" borderId="51" xfId="2" applyNumberFormat="1" applyFont="1" applyFill="1" applyBorder="1" applyAlignment="1">
      <alignment horizontal="right" vertical="center"/>
    </xf>
    <xf numFmtId="17" fontId="3" fillId="0" borderId="51" xfId="2" applyNumberFormat="1" applyFont="1" applyBorder="1" applyAlignment="1">
      <alignment horizontal="right" vertical="center"/>
    </xf>
    <xf numFmtId="3" fontId="24" fillId="10" borderId="51" xfId="2" applyNumberFormat="1" applyFont="1" applyFill="1" applyBorder="1" applyAlignment="1">
      <alignment horizontal="right" vertical="center"/>
    </xf>
    <xf numFmtId="3" fontId="3" fillId="0" borderId="51" xfId="2" applyNumberFormat="1" applyFont="1" applyBorder="1" applyAlignment="1">
      <alignment horizontal="right" vertical="center"/>
    </xf>
    <xf numFmtId="0" fontId="3" fillId="0" borderId="51" xfId="2" applyFont="1" applyBorder="1" applyAlignment="1">
      <alignment horizontal="right" vertical="center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56" xfId="0" applyNumberFormat="1" applyFont="1" applyFill="1" applyBorder="1" applyAlignment="1">
      <alignment horizontal="center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</cellXfs>
  <cellStyles count="5">
    <cellStyle name="Millares 6" xfId="4"/>
    <cellStyle name="Normal" xfId="0" builtinId="0"/>
    <cellStyle name="Normal 2" xfId="1"/>
    <cellStyle name="Normal 4" xfId="2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161924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84" zoomScale="106" zoomScaleNormal="106" workbookViewId="0">
      <selection activeCell="C97" sqref="C97"/>
    </sheetView>
  </sheetViews>
  <sheetFormatPr baseColWidth="10" defaultColWidth="10.85546875" defaultRowHeight="11.25" customHeight="1"/>
  <cols>
    <col min="1" max="1" width="2.140625" style="1" customWidth="1"/>
    <col min="2" max="2" width="31" style="1" customWidth="1"/>
    <col min="3" max="3" width="17" style="1" customWidth="1"/>
    <col min="4" max="4" width="14.85546875" style="1" customWidth="1"/>
    <col min="5" max="5" width="19.85546875" style="1" customWidth="1"/>
    <col min="6" max="6" width="18.7109375" style="1" customWidth="1"/>
    <col min="7" max="7" width="22.28515625" style="10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90"/>
    </row>
    <row r="2" spans="1:7" ht="15" customHeight="1">
      <c r="A2" s="2"/>
      <c r="B2" s="2"/>
      <c r="C2" s="2"/>
      <c r="D2" s="2"/>
      <c r="E2" s="2"/>
      <c r="F2" s="2"/>
      <c r="G2" s="90"/>
    </row>
    <row r="3" spans="1:7" ht="15" customHeight="1">
      <c r="A3" s="2"/>
      <c r="B3" s="2"/>
      <c r="C3" s="2"/>
      <c r="D3" s="2"/>
      <c r="E3" s="2"/>
      <c r="F3" s="2"/>
      <c r="G3" s="90"/>
    </row>
    <row r="4" spans="1:7" ht="15" customHeight="1">
      <c r="A4" s="2"/>
      <c r="B4" s="2"/>
      <c r="C4" s="2"/>
      <c r="D4" s="2"/>
      <c r="E4" s="2"/>
      <c r="F4" s="2"/>
      <c r="G4" s="90"/>
    </row>
    <row r="5" spans="1:7" ht="15" customHeight="1">
      <c r="A5" s="2"/>
      <c r="B5" s="2"/>
      <c r="C5" s="2"/>
      <c r="D5" s="2"/>
      <c r="E5" s="2"/>
      <c r="F5" s="2"/>
      <c r="G5" s="90"/>
    </row>
    <row r="6" spans="1:7" ht="15" customHeight="1">
      <c r="A6" s="2"/>
      <c r="B6" s="2"/>
      <c r="C6" s="2"/>
      <c r="D6" s="2"/>
      <c r="E6" s="2"/>
      <c r="F6" s="2"/>
      <c r="G6" s="90"/>
    </row>
    <row r="7" spans="1:7" ht="15" customHeight="1">
      <c r="A7" s="2"/>
      <c r="B7" s="2"/>
      <c r="C7" s="2"/>
      <c r="D7" s="2"/>
      <c r="E7" s="2"/>
      <c r="F7" s="2"/>
      <c r="G7" s="90"/>
    </row>
    <row r="8" spans="1:7" ht="15" customHeight="1">
      <c r="A8" s="2"/>
      <c r="B8" s="3"/>
      <c r="C8" s="4"/>
      <c r="D8" s="2"/>
      <c r="E8" s="4"/>
      <c r="F8" s="4"/>
      <c r="G8" s="91"/>
    </row>
    <row r="9" spans="1:7" ht="12" customHeight="1">
      <c r="A9" s="5"/>
      <c r="B9" s="6" t="s">
        <v>0</v>
      </c>
      <c r="C9" s="7" t="s">
        <v>56</v>
      </c>
      <c r="D9" s="8"/>
      <c r="E9" s="167" t="s">
        <v>119</v>
      </c>
      <c r="F9" s="168"/>
      <c r="G9" s="162">
        <v>2000</v>
      </c>
    </row>
    <row r="10" spans="1:7" ht="28.5" customHeight="1">
      <c r="A10" s="5"/>
      <c r="B10" s="9" t="s">
        <v>55</v>
      </c>
      <c r="C10" s="122" t="s">
        <v>61</v>
      </c>
      <c r="D10" s="10"/>
      <c r="E10" s="169" t="s">
        <v>1</v>
      </c>
      <c r="F10" s="170"/>
      <c r="G10" s="163" t="s">
        <v>62</v>
      </c>
    </row>
    <row r="11" spans="1:7" ht="18" customHeight="1">
      <c r="A11" s="5"/>
      <c r="B11" s="9" t="s">
        <v>2</v>
      </c>
      <c r="C11" s="123" t="s">
        <v>57</v>
      </c>
      <c r="D11" s="10"/>
      <c r="E11" s="169" t="s">
        <v>121</v>
      </c>
      <c r="F11" s="170"/>
      <c r="G11" s="164">
        <v>3100</v>
      </c>
    </row>
    <row r="12" spans="1:7" ht="11.25" customHeight="1">
      <c r="A12" s="5"/>
      <c r="B12" s="9" t="s">
        <v>3</v>
      </c>
      <c r="C12" s="123" t="s">
        <v>58</v>
      </c>
      <c r="D12" s="10"/>
      <c r="E12" s="12" t="s">
        <v>4</v>
      </c>
      <c r="F12" s="13"/>
      <c r="G12" s="165">
        <f>G9*G11</f>
        <v>6200000</v>
      </c>
    </row>
    <row r="13" spans="1:7" ht="11.25" customHeight="1">
      <c r="A13" s="5"/>
      <c r="B13" s="9" t="s">
        <v>5</v>
      </c>
      <c r="C13" s="123" t="s">
        <v>59</v>
      </c>
      <c r="D13" s="10"/>
      <c r="E13" s="169" t="s">
        <v>6</v>
      </c>
      <c r="F13" s="170"/>
      <c r="G13" s="166" t="s">
        <v>63</v>
      </c>
    </row>
    <row r="14" spans="1:7" ht="13.5" customHeight="1">
      <c r="A14" s="5"/>
      <c r="B14" s="9" t="s">
        <v>7</v>
      </c>
      <c r="C14" s="123" t="s">
        <v>60</v>
      </c>
      <c r="D14" s="10"/>
      <c r="E14" s="169" t="s">
        <v>8</v>
      </c>
      <c r="F14" s="170"/>
      <c r="G14" s="163" t="s">
        <v>64</v>
      </c>
    </row>
    <row r="15" spans="1:7" ht="25.5" customHeight="1">
      <c r="A15" s="5"/>
      <c r="B15" s="9" t="s">
        <v>9</v>
      </c>
      <c r="C15" s="121">
        <v>44936</v>
      </c>
      <c r="D15" s="10"/>
      <c r="E15" s="171" t="s">
        <v>10</v>
      </c>
      <c r="F15" s="172"/>
      <c r="G15" s="166" t="s">
        <v>65</v>
      </c>
    </row>
    <row r="16" spans="1:7" ht="12" customHeight="1">
      <c r="A16" s="2"/>
      <c r="B16" s="14"/>
      <c r="C16" s="15"/>
      <c r="D16" s="16"/>
      <c r="E16" s="17"/>
      <c r="F16" s="17"/>
      <c r="G16" s="124"/>
    </row>
    <row r="17" spans="1:7" ht="12" customHeight="1">
      <c r="A17" s="18"/>
      <c r="B17" s="173" t="s">
        <v>66</v>
      </c>
      <c r="C17" s="174"/>
      <c r="D17" s="174"/>
      <c r="E17" s="174"/>
      <c r="F17" s="174"/>
      <c r="G17" s="174"/>
    </row>
    <row r="18" spans="1:7" ht="12" customHeight="1">
      <c r="A18" s="2"/>
      <c r="B18" s="19"/>
      <c r="C18" s="20"/>
      <c r="D18" s="20"/>
      <c r="E18" s="20"/>
      <c r="F18" s="21"/>
      <c r="G18" s="92"/>
    </row>
    <row r="19" spans="1:7" ht="12" customHeight="1">
      <c r="A19" s="5"/>
      <c r="B19" s="22" t="s">
        <v>11</v>
      </c>
      <c r="C19" s="23"/>
      <c r="D19" s="24"/>
      <c r="E19" s="24"/>
      <c r="F19" s="24"/>
      <c r="G19" s="93"/>
    </row>
    <row r="20" spans="1:7" ht="24" customHeight="1">
      <c r="A20" s="18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2.75" customHeight="1">
      <c r="A21" s="18"/>
      <c r="B21" s="126" t="s">
        <v>67</v>
      </c>
      <c r="C21" s="127" t="s">
        <v>18</v>
      </c>
      <c r="D21" s="128">
        <v>1</v>
      </c>
      <c r="E21" s="129" t="s">
        <v>68</v>
      </c>
      <c r="F21" s="130">
        <v>25000</v>
      </c>
      <c r="G21" s="131">
        <f>$D21*$F21</f>
        <v>25000</v>
      </c>
    </row>
    <row r="22" spans="1:7" ht="15">
      <c r="A22" s="18"/>
      <c r="B22" s="132" t="s">
        <v>69</v>
      </c>
      <c r="C22" s="127" t="s">
        <v>18</v>
      </c>
      <c r="D22" s="128">
        <v>0.5</v>
      </c>
      <c r="E22" s="129" t="s">
        <v>70</v>
      </c>
      <c r="F22" s="130">
        <v>25000</v>
      </c>
      <c r="G22" s="131">
        <f t="shared" ref="G22:G31" si="0">$D22*$F22</f>
        <v>12500</v>
      </c>
    </row>
    <row r="23" spans="1:7" ht="12.75" customHeight="1">
      <c r="A23" s="18"/>
      <c r="B23" s="126" t="s">
        <v>71</v>
      </c>
      <c r="C23" s="127" t="s">
        <v>18</v>
      </c>
      <c r="D23" s="133">
        <v>3</v>
      </c>
      <c r="E23" s="129" t="s">
        <v>72</v>
      </c>
      <c r="F23" s="130">
        <v>25000</v>
      </c>
      <c r="G23" s="131">
        <f t="shared" si="0"/>
        <v>75000</v>
      </c>
    </row>
    <row r="24" spans="1:7" ht="15">
      <c r="A24" s="18"/>
      <c r="B24" s="132" t="s">
        <v>73</v>
      </c>
      <c r="C24" s="127" t="s">
        <v>18</v>
      </c>
      <c r="D24" s="134">
        <v>2</v>
      </c>
      <c r="E24" s="129" t="s">
        <v>74</v>
      </c>
      <c r="F24" s="130">
        <v>25000</v>
      </c>
      <c r="G24" s="131">
        <f t="shared" si="0"/>
        <v>50000</v>
      </c>
    </row>
    <row r="25" spans="1:7" ht="12.75" customHeight="1">
      <c r="A25" s="18"/>
      <c r="B25" s="126" t="s">
        <v>75</v>
      </c>
      <c r="C25" s="127" t="s">
        <v>18</v>
      </c>
      <c r="D25" s="135">
        <v>12</v>
      </c>
      <c r="E25" s="129" t="s">
        <v>76</v>
      </c>
      <c r="F25" s="130">
        <v>25000</v>
      </c>
      <c r="G25" s="131">
        <f t="shared" si="0"/>
        <v>300000</v>
      </c>
    </row>
    <row r="26" spans="1:7" ht="27">
      <c r="A26" s="18"/>
      <c r="B26" s="136" t="s">
        <v>77</v>
      </c>
      <c r="C26" s="127" t="s">
        <v>18</v>
      </c>
      <c r="D26" s="128">
        <v>0.5</v>
      </c>
      <c r="E26" s="129" t="s">
        <v>78</v>
      </c>
      <c r="F26" s="130">
        <v>25000</v>
      </c>
      <c r="G26" s="131">
        <f t="shared" si="0"/>
        <v>12500</v>
      </c>
    </row>
    <row r="27" spans="1:7" ht="15">
      <c r="A27" s="18"/>
      <c r="B27" s="132" t="s">
        <v>79</v>
      </c>
      <c r="C27" s="127" t="s">
        <v>18</v>
      </c>
      <c r="D27" s="135">
        <v>36</v>
      </c>
      <c r="E27" s="129" t="s">
        <v>80</v>
      </c>
      <c r="F27" s="130">
        <v>25000</v>
      </c>
      <c r="G27" s="131">
        <f t="shared" si="0"/>
        <v>900000</v>
      </c>
    </row>
    <row r="28" spans="1:7" ht="12.75" customHeight="1">
      <c r="A28" s="18"/>
      <c r="B28" s="132" t="s">
        <v>81</v>
      </c>
      <c r="C28" s="127" t="s">
        <v>18</v>
      </c>
      <c r="D28" s="135">
        <v>2</v>
      </c>
      <c r="E28" s="129" t="s">
        <v>82</v>
      </c>
      <c r="F28" s="130">
        <v>25000</v>
      </c>
      <c r="G28" s="131">
        <f t="shared" si="0"/>
        <v>50000</v>
      </c>
    </row>
    <row r="29" spans="1:7" ht="15">
      <c r="A29" s="18"/>
      <c r="B29" s="132" t="s">
        <v>83</v>
      </c>
      <c r="C29" s="127" t="s">
        <v>18</v>
      </c>
      <c r="D29" s="135">
        <v>6</v>
      </c>
      <c r="E29" s="129" t="s">
        <v>84</v>
      </c>
      <c r="F29" s="130">
        <v>25000</v>
      </c>
      <c r="G29" s="131">
        <f t="shared" si="0"/>
        <v>150000</v>
      </c>
    </row>
    <row r="30" spans="1:7" ht="24.75" customHeight="1">
      <c r="A30" s="18"/>
      <c r="B30" s="132" t="s">
        <v>85</v>
      </c>
      <c r="C30" s="127" t="s">
        <v>18</v>
      </c>
      <c r="D30" s="135">
        <v>8</v>
      </c>
      <c r="E30" s="129" t="s">
        <v>86</v>
      </c>
      <c r="F30" s="130">
        <v>25000</v>
      </c>
      <c r="G30" s="131">
        <f t="shared" si="0"/>
        <v>200000</v>
      </c>
    </row>
    <row r="31" spans="1:7" ht="15.75" customHeight="1">
      <c r="A31" s="18"/>
      <c r="B31" s="132" t="s">
        <v>87</v>
      </c>
      <c r="C31" s="127" t="s">
        <v>18</v>
      </c>
      <c r="D31" s="128">
        <v>3.5</v>
      </c>
      <c r="E31" s="129" t="s">
        <v>88</v>
      </c>
      <c r="F31" s="130">
        <v>25000</v>
      </c>
      <c r="G31" s="131">
        <f t="shared" si="0"/>
        <v>87500</v>
      </c>
    </row>
    <row r="32" spans="1:7" ht="12.75" customHeight="1">
      <c r="A32" s="18"/>
      <c r="B32" s="27" t="s">
        <v>19</v>
      </c>
      <c r="C32" s="28"/>
      <c r="D32" s="28"/>
      <c r="E32" s="28"/>
      <c r="F32" s="29"/>
      <c r="G32" s="115">
        <f>SUM(G21:G31)</f>
        <v>1862500</v>
      </c>
    </row>
    <row r="33" spans="1:11" ht="12" customHeight="1">
      <c r="A33" s="2"/>
      <c r="B33" s="19"/>
      <c r="C33" s="21"/>
      <c r="D33" s="21"/>
      <c r="E33" s="21"/>
      <c r="F33" s="30"/>
      <c r="G33" s="94"/>
    </row>
    <row r="34" spans="1:11" ht="12" customHeight="1">
      <c r="A34" s="5"/>
      <c r="B34" s="31" t="s">
        <v>20</v>
      </c>
      <c r="C34" s="32"/>
      <c r="D34" s="33"/>
      <c r="E34" s="33"/>
      <c r="F34" s="34"/>
      <c r="G34" s="95"/>
    </row>
    <row r="35" spans="1:11" ht="24" customHeight="1">
      <c r="A35" s="5"/>
      <c r="B35" s="35" t="s">
        <v>12</v>
      </c>
      <c r="C35" s="36" t="s">
        <v>13</v>
      </c>
      <c r="D35" s="36" t="s">
        <v>14</v>
      </c>
      <c r="E35" s="35" t="s">
        <v>51</v>
      </c>
      <c r="F35" s="36" t="s">
        <v>16</v>
      </c>
      <c r="G35" s="35" t="s">
        <v>17</v>
      </c>
    </row>
    <row r="36" spans="1:11" ht="12" customHeight="1">
      <c r="A36" s="5"/>
      <c r="B36" s="37"/>
      <c r="C36" s="38" t="s">
        <v>51</v>
      </c>
      <c r="D36" s="38" t="s">
        <v>51</v>
      </c>
      <c r="E36" s="38" t="s">
        <v>51</v>
      </c>
      <c r="F36" s="87" t="s">
        <v>51</v>
      </c>
      <c r="G36" s="125"/>
    </row>
    <row r="37" spans="1:11" ht="12" customHeight="1">
      <c r="A37" s="5"/>
      <c r="B37" s="27" t="s">
        <v>21</v>
      </c>
      <c r="C37" s="39"/>
      <c r="D37" s="39"/>
      <c r="E37" s="39"/>
      <c r="F37" s="40"/>
      <c r="G37" s="116">
        <v>0</v>
      </c>
    </row>
    <row r="38" spans="1:11" ht="12" customHeight="1">
      <c r="A38" s="2"/>
      <c r="B38" s="41"/>
      <c r="C38" s="42"/>
      <c r="D38" s="42"/>
      <c r="E38" s="42"/>
      <c r="F38" s="43"/>
      <c r="G38" s="96"/>
    </row>
    <row r="39" spans="1:11" ht="12" customHeight="1">
      <c r="A39" s="5"/>
      <c r="B39" s="31" t="s">
        <v>22</v>
      </c>
      <c r="C39" s="32"/>
      <c r="D39" s="33"/>
      <c r="E39" s="33"/>
      <c r="F39" s="34"/>
      <c r="G39" s="95"/>
    </row>
    <row r="40" spans="1:11" ht="24" customHeight="1">
      <c r="A40" s="5"/>
      <c r="B40" s="44" t="s">
        <v>12</v>
      </c>
      <c r="C40" s="44" t="s">
        <v>13</v>
      </c>
      <c r="D40" s="44" t="s">
        <v>14</v>
      </c>
      <c r="E40" s="44" t="s">
        <v>15</v>
      </c>
      <c r="F40" s="45" t="s">
        <v>16</v>
      </c>
      <c r="G40" s="44" t="s">
        <v>17</v>
      </c>
    </row>
    <row r="41" spans="1:11" ht="12.75" customHeight="1">
      <c r="A41" s="18"/>
      <c r="B41" s="11"/>
      <c r="C41" s="26"/>
      <c r="D41" s="88"/>
      <c r="E41" s="26"/>
      <c r="F41" s="114"/>
      <c r="G41" s="114"/>
    </row>
    <row r="42" spans="1:11" ht="12.75" customHeight="1">
      <c r="A42" s="5"/>
      <c r="B42" s="46" t="s">
        <v>23</v>
      </c>
      <c r="C42" s="47"/>
      <c r="D42" s="47"/>
      <c r="E42" s="47"/>
      <c r="F42" s="47"/>
      <c r="G42" s="116">
        <f>+G41</f>
        <v>0</v>
      </c>
    </row>
    <row r="43" spans="1:11" ht="12" customHeight="1">
      <c r="A43" s="2"/>
      <c r="B43" s="41"/>
      <c r="C43" s="42"/>
      <c r="D43" s="42"/>
      <c r="E43" s="42"/>
      <c r="F43" s="43"/>
      <c r="G43" s="96"/>
    </row>
    <row r="44" spans="1:11" ht="12" customHeight="1">
      <c r="A44" s="5"/>
      <c r="B44" s="31" t="s">
        <v>24</v>
      </c>
      <c r="C44" s="32"/>
      <c r="D44" s="33"/>
      <c r="E44" s="33"/>
      <c r="F44" s="34"/>
      <c r="G44" s="95"/>
    </row>
    <row r="45" spans="1:11" ht="24" customHeight="1">
      <c r="A45" s="5"/>
      <c r="B45" s="89" t="s">
        <v>25</v>
      </c>
      <c r="C45" s="89" t="s">
        <v>26</v>
      </c>
      <c r="D45" s="89" t="s">
        <v>27</v>
      </c>
      <c r="E45" s="89" t="s">
        <v>15</v>
      </c>
      <c r="F45" s="89" t="s">
        <v>16</v>
      </c>
      <c r="G45" s="89" t="s">
        <v>17</v>
      </c>
      <c r="K45" s="86"/>
    </row>
    <row r="46" spans="1:11" ht="12.75" customHeight="1">
      <c r="A46" s="56"/>
      <c r="B46" s="132" t="s">
        <v>89</v>
      </c>
      <c r="C46" s="137" t="s">
        <v>90</v>
      </c>
      <c r="D46" s="138">
        <v>4</v>
      </c>
      <c r="E46" s="129" t="s">
        <v>91</v>
      </c>
      <c r="F46" s="130">
        <v>60000</v>
      </c>
      <c r="G46" s="131">
        <f>$D46*$F46</f>
        <v>240000</v>
      </c>
      <c r="K46" s="86"/>
    </row>
    <row r="47" spans="1:11" ht="15">
      <c r="A47" s="56"/>
      <c r="B47" s="139" t="s">
        <v>92</v>
      </c>
      <c r="C47" s="140" t="s">
        <v>93</v>
      </c>
      <c r="D47" s="141">
        <v>3</v>
      </c>
      <c r="E47" s="142" t="s">
        <v>68</v>
      </c>
      <c r="F47" s="143">
        <v>34000</v>
      </c>
      <c r="G47" s="131">
        <f t="shared" ref="G47:G58" si="1">$D47*$F47</f>
        <v>102000</v>
      </c>
    </row>
    <row r="48" spans="1:11" ht="12.75" customHeight="1">
      <c r="A48" s="56"/>
      <c r="B48" s="132" t="s">
        <v>94</v>
      </c>
      <c r="C48" s="137" t="s">
        <v>52</v>
      </c>
      <c r="D48" s="144">
        <v>1.2</v>
      </c>
      <c r="E48" s="129" t="s">
        <v>95</v>
      </c>
      <c r="F48" s="130">
        <v>5500</v>
      </c>
      <c r="G48" s="131">
        <f t="shared" si="1"/>
        <v>6600</v>
      </c>
    </row>
    <row r="49" spans="1:7" ht="12.75" customHeight="1">
      <c r="A49" s="56"/>
      <c r="B49" s="132" t="s">
        <v>96</v>
      </c>
      <c r="C49" s="137" t="s">
        <v>97</v>
      </c>
      <c r="D49" s="144">
        <v>1.7</v>
      </c>
      <c r="E49" s="129" t="s">
        <v>95</v>
      </c>
      <c r="F49" s="130">
        <v>5300</v>
      </c>
      <c r="G49" s="131">
        <f t="shared" si="1"/>
        <v>9010</v>
      </c>
    </row>
    <row r="50" spans="1:7" ht="12.75" customHeight="1">
      <c r="A50" s="56"/>
      <c r="B50" s="132" t="s">
        <v>98</v>
      </c>
      <c r="C50" s="137" t="s">
        <v>97</v>
      </c>
      <c r="D50" s="144">
        <v>2.4</v>
      </c>
      <c r="E50" s="129" t="s">
        <v>68</v>
      </c>
      <c r="F50" s="130">
        <v>6100</v>
      </c>
      <c r="G50" s="131">
        <f t="shared" si="1"/>
        <v>14640</v>
      </c>
    </row>
    <row r="51" spans="1:7" ht="12.75" customHeight="1">
      <c r="A51" s="56"/>
      <c r="B51" s="132" t="s">
        <v>99</v>
      </c>
      <c r="C51" s="137" t="s">
        <v>13</v>
      </c>
      <c r="D51" s="138">
        <v>4</v>
      </c>
      <c r="E51" s="129" t="s">
        <v>100</v>
      </c>
      <c r="F51" s="130">
        <v>15000</v>
      </c>
      <c r="G51" s="131">
        <f t="shared" si="1"/>
        <v>60000</v>
      </c>
    </row>
    <row r="52" spans="1:7" ht="12.75" customHeight="1">
      <c r="A52" s="56"/>
      <c r="B52" s="132" t="s">
        <v>101</v>
      </c>
      <c r="C52" s="137" t="s">
        <v>97</v>
      </c>
      <c r="D52" s="144">
        <v>2.4</v>
      </c>
      <c r="E52" s="145" t="s">
        <v>102</v>
      </c>
      <c r="F52" s="130">
        <v>25000</v>
      </c>
      <c r="G52" s="131">
        <f t="shared" si="1"/>
        <v>60000</v>
      </c>
    </row>
    <row r="53" spans="1:7" ht="12.75" customHeight="1">
      <c r="A53" s="56"/>
      <c r="B53" s="132" t="s">
        <v>103</v>
      </c>
      <c r="C53" s="137" t="s">
        <v>13</v>
      </c>
      <c r="D53" s="138">
        <v>400</v>
      </c>
      <c r="E53" s="129" t="s">
        <v>104</v>
      </c>
      <c r="F53" s="130">
        <v>700</v>
      </c>
      <c r="G53" s="131">
        <f t="shared" si="1"/>
        <v>280000</v>
      </c>
    </row>
    <row r="54" spans="1:7" ht="12.75" customHeight="1">
      <c r="A54" s="56"/>
      <c r="B54" s="132" t="s">
        <v>105</v>
      </c>
      <c r="C54" s="137" t="s">
        <v>52</v>
      </c>
      <c r="D54" s="138">
        <v>600</v>
      </c>
      <c r="E54" s="145" t="s">
        <v>102</v>
      </c>
      <c r="F54" s="130">
        <v>950</v>
      </c>
      <c r="G54" s="131">
        <f t="shared" si="1"/>
        <v>570000</v>
      </c>
    </row>
    <row r="55" spans="1:7" ht="12.75" customHeight="1">
      <c r="A55" s="56"/>
      <c r="B55" s="132" t="s">
        <v>106</v>
      </c>
      <c r="C55" s="137" t="s">
        <v>13</v>
      </c>
      <c r="D55" s="138">
        <v>7</v>
      </c>
      <c r="E55" s="145" t="s">
        <v>107</v>
      </c>
      <c r="F55" s="130">
        <v>27950</v>
      </c>
      <c r="G55" s="131">
        <f t="shared" si="1"/>
        <v>195650</v>
      </c>
    </row>
    <row r="56" spans="1:7" ht="12.75" customHeight="1">
      <c r="A56" s="56"/>
      <c r="B56" s="132" t="s">
        <v>108</v>
      </c>
      <c r="C56" s="137" t="s">
        <v>97</v>
      </c>
      <c r="D56" s="138">
        <v>250</v>
      </c>
      <c r="E56" s="145" t="s">
        <v>109</v>
      </c>
      <c r="F56" s="130">
        <v>1350</v>
      </c>
      <c r="G56" s="131">
        <f t="shared" si="1"/>
        <v>337500</v>
      </c>
    </row>
    <row r="57" spans="1:7" ht="27">
      <c r="A57" s="56"/>
      <c r="B57" s="132" t="s">
        <v>120</v>
      </c>
      <c r="C57" s="160" t="s">
        <v>13</v>
      </c>
      <c r="D57" s="141">
        <v>1</v>
      </c>
      <c r="E57" s="161" t="s">
        <v>86</v>
      </c>
      <c r="F57" s="143">
        <v>150000</v>
      </c>
      <c r="G57" s="149">
        <f t="shared" si="1"/>
        <v>150000</v>
      </c>
    </row>
    <row r="58" spans="1:7" ht="14.25" customHeight="1">
      <c r="A58" s="56"/>
      <c r="B58" s="132" t="s">
        <v>110</v>
      </c>
      <c r="C58" s="137" t="s">
        <v>111</v>
      </c>
      <c r="D58" s="138">
        <v>150</v>
      </c>
      <c r="E58" s="145" t="s">
        <v>112</v>
      </c>
      <c r="F58" s="130">
        <v>1600</v>
      </c>
      <c r="G58" s="131">
        <f t="shared" si="1"/>
        <v>240000</v>
      </c>
    </row>
    <row r="59" spans="1:7" ht="13.5" customHeight="1">
      <c r="A59" s="56"/>
      <c r="B59" s="109" t="s">
        <v>28</v>
      </c>
      <c r="C59" s="110"/>
      <c r="D59" s="110"/>
      <c r="E59" s="110"/>
      <c r="F59" s="111"/>
      <c r="G59" s="117">
        <f>G46+G47+G48+G49+G50+G51+G52+G53+G54+G55+G56+G57+G58</f>
        <v>2265400</v>
      </c>
    </row>
    <row r="60" spans="1:7" ht="12" customHeight="1">
      <c r="A60" s="2"/>
      <c r="B60" s="104"/>
      <c r="C60" s="105"/>
      <c r="D60" s="105"/>
      <c r="E60" s="106"/>
      <c r="F60" s="107"/>
      <c r="G60" s="108"/>
    </row>
    <row r="61" spans="1:7" ht="12" customHeight="1">
      <c r="A61" s="5"/>
      <c r="B61" s="31" t="s">
        <v>29</v>
      </c>
      <c r="C61" s="32"/>
      <c r="D61" s="33"/>
      <c r="E61" s="33"/>
      <c r="F61" s="34"/>
      <c r="G61" s="95"/>
    </row>
    <row r="62" spans="1:7" ht="24" customHeight="1">
      <c r="A62" s="5"/>
      <c r="B62" s="103" t="s">
        <v>30</v>
      </c>
      <c r="C62" s="89" t="s">
        <v>26</v>
      </c>
      <c r="D62" s="89" t="s">
        <v>27</v>
      </c>
      <c r="E62" s="103" t="s">
        <v>15</v>
      </c>
      <c r="F62" s="89" t="s">
        <v>16</v>
      </c>
      <c r="G62" s="103" t="s">
        <v>17</v>
      </c>
    </row>
    <row r="63" spans="1:7" ht="15">
      <c r="A63" s="56"/>
      <c r="B63" s="139" t="s">
        <v>113</v>
      </c>
      <c r="C63" s="146" t="s">
        <v>52</v>
      </c>
      <c r="D63" s="147">
        <v>65</v>
      </c>
      <c r="E63" s="148" t="s">
        <v>116</v>
      </c>
      <c r="F63" s="143">
        <v>900</v>
      </c>
      <c r="G63" s="149">
        <f>$D63*$F63</f>
        <v>58500</v>
      </c>
    </row>
    <row r="64" spans="1:7" ht="15">
      <c r="A64" s="56"/>
      <c r="B64" s="139" t="s">
        <v>114</v>
      </c>
      <c r="C64" s="146" t="s">
        <v>117</v>
      </c>
      <c r="D64" s="150">
        <v>2</v>
      </c>
      <c r="E64" s="142" t="s">
        <v>70</v>
      </c>
      <c r="F64" s="143">
        <v>25000</v>
      </c>
      <c r="G64" s="149">
        <f t="shared" ref="G64:G65" si="2">$D64*$F64</f>
        <v>50000</v>
      </c>
    </row>
    <row r="65" spans="1:9" ht="15">
      <c r="A65" s="56"/>
      <c r="B65" s="139" t="s">
        <v>115</v>
      </c>
      <c r="C65" s="146" t="s">
        <v>52</v>
      </c>
      <c r="D65" s="150">
        <v>100</v>
      </c>
      <c r="E65" s="142" t="s">
        <v>118</v>
      </c>
      <c r="F65" s="143">
        <v>3100</v>
      </c>
      <c r="G65" s="149">
        <f t="shared" si="2"/>
        <v>310000</v>
      </c>
    </row>
    <row r="66" spans="1:9" ht="13.5" customHeight="1">
      <c r="A66" s="5"/>
      <c r="B66" s="48" t="s">
        <v>31</v>
      </c>
      <c r="C66" s="49"/>
      <c r="D66" s="49"/>
      <c r="E66" s="102"/>
      <c r="F66" s="50"/>
      <c r="G66" s="118">
        <f>G63+G64+G65</f>
        <v>418500</v>
      </c>
      <c r="I66" s="112"/>
    </row>
    <row r="67" spans="1:9" ht="12" customHeight="1">
      <c r="A67" s="2"/>
      <c r="B67" s="59"/>
      <c r="C67" s="59"/>
      <c r="D67" s="59"/>
      <c r="E67" s="59"/>
      <c r="F67" s="60"/>
      <c r="G67" s="97"/>
    </row>
    <row r="68" spans="1:9" ht="12" customHeight="1">
      <c r="A68" s="56"/>
      <c r="B68" s="151" t="s">
        <v>32</v>
      </c>
      <c r="C68" s="152"/>
      <c r="D68" s="152"/>
      <c r="E68" s="152"/>
      <c r="F68" s="152"/>
      <c r="G68" s="61">
        <f>G32+G59+G66</f>
        <v>4546400</v>
      </c>
    </row>
    <row r="69" spans="1:9" ht="12" customHeight="1">
      <c r="A69" s="56"/>
      <c r="B69" s="153" t="s">
        <v>33</v>
      </c>
      <c r="C69" s="154"/>
      <c r="D69" s="154"/>
      <c r="E69" s="154"/>
      <c r="F69" s="154"/>
      <c r="G69" s="62">
        <f>G68*0.05</f>
        <v>227320</v>
      </c>
    </row>
    <row r="70" spans="1:9" ht="12" customHeight="1">
      <c r="A70" s="56"/>
      <c r="B70" s="155" t="s">
        <v>34</v>
      </c>
      <c r="C70" s="156"/>
      <c r="D70" s="156"/>
      <c r="E70" s="156"/>
      <c r="F70" s="156"/>
      <c r="G70" s="63">
        <f>G69+G68</f>
        <v>4773720</v>
      </c>
    </row>
    <row r="71" spans="1:9" ht="12" customHeight="1">
      <c r="A71" s="56"/>
      <c r="B71" s="153" t="s">
        <v>35</v>
      </c>
      <c r="C71" s="154"/>
      <c r="D71" s="154"/>
      <c r="E71" s="154"/>
      <c r="F71" s="154"/>
      <c r="G71" s="62">
        <f>G12</f>
        <v>6200000</v>
      </c>
    </row>
    <row r="72" spans="1:9" ht="12" customHeight="1">
      <c r="A72" s="56"/>
      <c r="B72" s="157" t="s">
        <v>36</v>
      </c>
      <c r="C72" s="158"/>
      <c r="D72" s="158"/>
      <c r="E72" s="158"/>
      <c r="F72" s="158"/>
      <c r="G72" s="159">
        <f>G71-G70</f>
        <v>1426280</v>
      </c>
    </row>
    <row r="73" spans="1:9" ht="12" customHeight="1">
      <c r="A73" s="56"/>
      <c r="B73" s="57" t="s">
        <v>37</v>
      </c>
      <c r="C73" s="58"/>
      <c r="D73" s="58"/>
      <c r="E73" s="58"/>
      <c r="F73" s="58"/>
      <c r="G73" s="98"/>
    </row>
    <row r="74" spans="1:9" ht="12.75" customHeight="1" thickBot="1">
      <c r="A74" s="56"/>
      <c r="B74" s="64"/>
      <c r="C74" s="58"/>
      <c r="D74" s="58"/>
      <c r="E74" s="58"/>
      <c r="F74" s="58"/>
      <c r="G74" s="98"/>
    </row>
    <row r="75" spans="1:9" ht="12" customHeight="1">
      <c r="A75" s="56"/>
      <c r="B75" s="75" t="s">
        <v>38</v>
      </c>
      <c r="C75" s="76"/>
      <c r="D75" s="76"/>
      <c r="E75" s="76"/>
      <c r="F75" s="77"/>
      <c r="G75" s="98"/>
    </row>
    <row r="76" spans="1:9" ht="12" customHeight="1">
      <c r="A76" s="56"/>
      <c r="B76" s="78" t="s">
        <v>39</v>
      </c>
      <c r="C76" s="55"/>
      <c r="D76" s="55"/>
      <c r="E76" s="55"/>
      <c r="F76" s="79"/>
      <c r="G76" s="98"/>
    </row>
    <row r="77" spans="1:9" ht="12" customHeight="1">
      <c r="A77" s="56"/>
      <c r="B77" s="78" t="s">
        <v>127</v>
      </c>
      <c r="C77" s="55"/>
      <c r="D77" s="55"/>
      <c r="E77" s="55"/>
      <c r="F77" s="79"/>
      <c r="G77" s="98"/>
    </row>
    <row r="78" spans="1:9" ht="12" customHeight="1">
      <c r="A78" s="56"/>
      <c r="B78" s="78" t="s">
        <v>122</v>
      </c>
      <c r="C78" s="55"/>
      <c r="D78" s="55"/>
      <c r="E78" s="55"/>
      <c r="F78" s="79"/>
      <c r="G78" s="98"/>
    </row>
    <row r="79" spans="1:9" ht="12" customHeight="1">
      <c r="A79" s="56"/>
      <c r="B79" s="78" t="s">
        <v>40</v>
      </c>
      <c r="C79" s="55"/>
      <c r="D79" s="55"/>
      <c r="E79" s="55"/>
      <c r="F79" s="79"/>
      <c r="G79" s="98"/>
    </row>
    <row r="80" spans="1:9" ht="12" customHeight="1">
      <c r="A80" s="56"/>
      <c r="B80" s="78" t="s">
        <v>41</v>
      </c>
      <c r="C80" s="55"/>
      <c r="D80" s="55"/>
      <c r="E80" s="55"/>
      <c r="F80" s="79"/>
      <c r="G80" s="98"/>
    </row>
    <row r="81" spans="1:7" ht="12" customHeight="1">
      <c r="A81" s="56"/>
      <c r="B81" s="78" t="s">
        <v>42</v>
      </c>
      <c r="C81" s="55"/>
      <c r="D81" s="55"/>
      <c r="E81" s="55"/>
      <c r="F81" s="79"/>
      <c r="G81" s="98"/>
    </row>
    <row r="82" spans="1:7" ht="12" customHeight="1">
      <c r="A82" s="56"/>
      <c r="B82" s="78" t="s">
        <v>128</v>
      </c>
      <c r="C82" s="55"/>
      <c r="D82" s="55"/>
      <c r="E82" s="55"/>
      <c r="F82" s="79"/>
      <c r="G82" s="98"/>
    </row>
    <row r="83" spans="1:7" ht="12.75" customHeight="1" thickBot="1">
      <c r="A83" s="56"/>
      <c r="B83" s="80" t="s">
        <v>123</v>
      </c>
      <c r="C83" s="81"/>
      <c r="D83" s="81"/>
      <c r="E83" s="81"/>
      <c r="F83" s="82"/>
      <c r="G83" s="98"/>
    </row>
    <row r="84" spans="1:7" ht="12.75" customHeight="1">
      <c r="A84" s="56"/>
      <c r="B84" s="73"/>
      <c r="C84" s="55"/>
      <c r="D84" s="55"/>
      <c r="E84" s="55"/>
      <c r="F84" s="55"/>
      <c r="G84" s="98"/>
    </row>
    <row r="85" spans="1:7" ht="15" customHeight="1" thickBot="1">
      <c r="A85" s="56"/>
      <c r="B85" s="178" t="s">
        <v>43</v>
      </c>
      <c r="C85" s="179"/>
      <c r="D85" s="72"/>
      <c r="E85" s="51"/>
      <c r="F85" s="51"/>
      <c r="G85" s="98"/>
    </row>
    <row r="86" spans="1:7" ht="12" customHeight="1">
      <c r="A86" s="56"/>
      <c r="B86" s="66" t="s">
        <v>30</v>
      </c>
      <c r="C86" s="119" t="s">
        <v>124</v>
      </c>
      <c r="D86" s="120" t="s">
        <v>44</v>
      </c>
      <c r="E86" s="51"/>
      <c r="F86" s="51"/>
      <c r="G86" s="98"/>
    </row>
    <row r="87" spans="1:7" ht="12" customHeight="1">
      <c r="A87" s="56"/>
      <c r="B87" s="67" t="s">
        <v>45</v>
      </c>
      <c r="C87" s="52">
        <f>G32</f>
        <v>1862500</v>
      </c>
      <c r="D87" s="68">
        <f>(C87/C93)</f>
        <v>0.39015694259403566</v>
      </c>
      <c r="E87" s="51"/>
      <c r="F87" s="51"/>
      <c r="G87" s="98"/>
    </row>
    <row r="88" spans="1:7" ht="12" customHeight="1">
      <c r="A88" s="56"/>
      <c r="B88" s="67" t="s">
        <v>46</v>
      </c>
      <c r="C88" s="52">
        <f>G37</f>
        <v>0</v>
      </c>
      <c r="D88" s="68">
        <v>0</v>
      </c>
      <c r="E88" s="51"/>
      <c r="F88" s="51"/>
      <c r="G88" s="98"/>
    </row>
    <row r="89" spans="1:7" ht="12" customHeight="1">
      <c r="A89" s="56"/>
      <c r="B89" s="67" t="s">
        <v>47</v>
      </c>
      <c r="C89" s="52">
        <v>0</v>
      </c>
      <c r="D89" s="68">
        <f>(C89/C93)</f>
        <v>0</v>
      </c>
      <c r="E89" s="51"/>
      <c r="F89" s="51"/>
      <c r="G89" s="98"/>
    </row>
    <row r="90" spans="1:7" ht="12" customHeight="1">
      <c r="A90" s="56"/>
      <c r="B90" s="67" t="s">
        <v>25</v>
      </c>
      <c r="C90" s="52">
        <f>G59</f>
        <v>2265400</v>
      </c>
      <c r="D90" s="68">
        <f>(C90/C93)</f>
        <v>0.47455653033692802</v>
      </c>
      <c r="E90" s="51"/>
      <c r="F90" s="51"/>
      <c r="G90" s="98"/>
    </row>
    <row r="91" spans="1:7" ht="12" customHeight="1">
      <c r="A91" s="56"/>
      <c r="B91" s="67" t="s">
        <v>48</v>
      </c>
      <c r="C91" s="53">
        <f>G66</f>
        <v>418500</v>
      </c>
      <c r="D91" s="68">
        <f>(C91/C93)</f>
        <v>8.7667479449988692E-2</v>
      </c>
      <c r="E91" s="54"/>
      <c r="F91" s="54"/>
      <c r="G91" s="98"/>
    </row>
    <row r="92" spans="1:7" ht="12" customHeight="1">
      <c r="A92" s="56"/>
      <c r="B92" s="67" t="s">
        <v>49</v>
      </c>
      <c r="C92" s="53">
        <f>G69</f>
        <v>227320</v>
      </c>
      <c r="D92" s="68">
        <f>(C92/C93)</f>
        <v>4.7619047619047616E-2</v>
      </c>
      <c r="E92" s="54"/>
      <c r="F92" s="54"/>
      <c r="G92" s="98"/>
    </row>
    <row r="93" spans="1:7" ht="12.75" customHeight="1" thickBot="1">
      <c r="A93" s="56"/>
      <c r="B93" s="69" t="s">
        <v>125</v>
      </c>
      <c r="C93" s="70">
        <f>SUM(C87:C92)</f>
        <v>4773720</v>
      </c>
      <c r="D93" s="71">
        <f>SUM(D87:D92)</f>
        <v>1</v>
      </c>
      <c r="E93" s="54"/>
      <c r="F93" s="54"/>
      <c r="G93" s="98"/>
    </row>
    <row r="94" spans="1:7" ht="12" customHeight="1">
      <c r="A94" s="56"/>
      <c r="B94" s="64"/>
      <c r="C94" s="58"/>
      <c r="D94" s="58"/>
      <c r="E94" s="58"/>
      <c r="F94" s="58"/>
      <c r="G94" s="98"/>
    </row>
    <row r="95" spans="1:7" ht="12.75" customHeight="1" thickBot="1">
      <c r="A95" s="56"/>
      <c r="B95" s="65"/>
      <c r="C95" s="58"/>
      <c r="D95" s="58"/>
      <c r="E95" s="58"/>
      <c r="F95" s="58"/>
      <c r="G95" s="98"/>
    </row>
    <row r="96" spans="1:7" ht="12" customHeight="1" thickBot="1">
      <c r="A96" s="56"/>
      <c r="B96" s="175" t="s">
        <v>54</v>
      </c>
      <c r="C96" s="176"/>
      <c r="D96" s="176"/>
      <c r="E96" s="177"/>
      <c r="F96" s="54"/>
      <c r="G96" s="98"/>
    </row>
    <row r="97" spans="1:7" ht="12" customHeight="1">
      <c r="A97" s="56"/>
      <c r="B97" s="84" t="s">
        <v>126</v>
      </c>
      <c r="C97" s="113">
        <v>1500</v>
      </c>
      <c r="D97" s="113">
        <v>2000</v>
      </c>
      <c r="E97" s="113">
        <v>2500</v>
      </c>
      <c r="F97" s="83"/>
      <c r="G97" s="99"/>
    </row>
    <row r="98" spans="1:7" ht="12.75" customHeight="1" thickBot="1">
      <c r="A98" s="56"/>
      <c r="B98" s="69" t="s">
        <v>53</v>
      </c>
      <c r="C98" s="70">
        <f>(G70/C97)</f>
        <v>3182.48</v>
      </c>
      <c r="D98" s="70">
        <f>(G70/D97)</f>
        <v>2386.86</v>
      </c>
      <c r="E98" s="85">
        <f>(G70/E97)</f>
        <v>1909.4880000000001</v>
      </c>
      <c r="F98" s="83"/>
      <c r="G98" s="99"/>
    </row>
    <row r="99" spans="1:7" ht="15.6" customHeight="1">
      <c r="A99" s="56"/>
      <c r="B99" s="74" t="s">
        <v>50</v>
      </c>
      <c r="C99" s="55"/>
      <c r="D99" s="55"/>
      <c r="E99" s="55"/>
      <c r="F99" s="55"/>
      <c r="G99" s="100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2023-01-31T12:52:43Z</dcterms:modified>
</cp:coreProperties>
</file>