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Apicol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0" i="1" l="1"/>
  <c r="C67" i="1"/>
  <c r="F41" i="1"/>
  <c r="G41" i="1" s="1"/>
  <c r="F40" i="1"/>
  <c r="G40" i="1" s="1"/>
  <c r="F39" i="1"/>
  <c r="G39" i="1" s="1"/>
  <c r="F38" i="1"/>
  <c r="G38" i="1" s="1"/>
  <c r="F36" i="1"/>
  <c r="G36" i="1" s="1"/>
  <c r="F30" i="1"/>
  <c r="G30" i="1" s="1"/>
  <c r="G31" i="1" s="1"/>
  <c r="C68" i="1" s="1"/>
  <c r="F20" i="1"/>
  <c r="G20" i="1" s="1"/>
  <c r="G21" i="1" s="1"/>
  <c r="G10" i="1"/>
  <c r="G11" i="1" s="1"/>
  <c r="G52" i="1" s="1"/>
  <c r="G8" i="1"/>
  <c r="C66" i="1" l="1"/>
  <c r="G42" i="1"/>
  <c r="C69" i="1" s="1"/>
  <c r="G49" i="1" l="1"/>
  <c r="G50" i="1" s="1"/>
  <c r="C71" i="1"/>
  <c r="G51" i="1"/>
  <c r="C72" i="1"/>
  <c r="D71" i="1" l="1"/>
  <c r="D70" i="1"/>
  <c r="D68" i="1"/>
  <c r="D69" i="1"/>
  <c r="E77" i="1"/>
  <c r="C77" i="1"/>
  <c r="D77" i="1"/>
  <c r="G53" i="1"/>
  <c r="D66" i="1"/>
  <c r="D72" i="1" l="1"/>
</calcChain>
</file>

<file path=xl/sharedStrings.xml><?xml version="1.0" encoding="utf-8"?>
<sst xmlns="http://schemas.openxmlformats.org/spreadsheetml/2006/main" count="118" uniqueCount="91">
  <si>
    <t>RUBRO O CULTIVO</t>
  </si>
  <si>
    <t>VARIEDAD</t>
  </si>
  <si>
    <t xml:space="preserve"> MULTIFLORA</t>
  </si>
  <si>
    <t>FECHA ESTIMADA  PRECIO VENTA</t>
  </si>
  <si>
    <t>NOV-DIC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</si>
  <si>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</si>
  <si>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</si>
  <si>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</si>
  <si>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</si>
  <si>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</si>
  <si>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</si>
  <si>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</si>
  <si>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DESTINO PRODUCCION</t>
  </si>
  <si>
    <t>CONSUMO LOCAL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</si>
  <si>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</si>
  <si>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</si>
  <si>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</si>
  <si>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</si>
  <si>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</si>
  <si>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</si>
  <si>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</si>
  <si>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</si>
  <si>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</si>
  <si>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</si>
  <si>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</si>
  <si>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</si>
  <si>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</si>
  <si>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</si>
  <si>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anual</t>
  </si>
  <si>
    <t>Subtotal Jornadas Hombre</t>
  </si>
  <si>
    <t>JORNADAS ANIMAL</t>
  </si>
  <si>
    <t>JA</t>
  </si>
  <si>
    <t>Subtotal Jornadas Animal</t>
  </si>
  <si>
    <t>MAQUINARIA</t>
  </si>
  <si>
    <t>Cosecha</t>
  </si>
  <si>
    <t>JM</t>
  </si>
  <si>
    <t>nov-dic</t>
  </si>
  <si>
    <t>Subtotal Costo Maquinaria</t>
  </si>
  <si>
    <t>INSUMOS</t>
  </si>
  <si>
    <t>Insumos</t>
  </si>
  <si>
    <t>Unidad (Kg/l/u)</t>
  </si>
  <si>
    <t>Cantidad (Kg/l/u)</t>
  </si>
  <si>
    <t>ALIMENTACIÓMN</t>
  </si>
  <si>
    <t>Azúcar granulda</t>
  </si>
  <si>
    <t>Kg</t>
  </si>
  <si>
    <t>marzo- septiembre</t>
  </si>
  <si>
    <t>Amitraz + vaselina</t>
  </si>
  <si>
    <t>ml</t>
  </si>
  <si>
    <t>febrero - junio</t>
  </si>
  <si>
    <t>Cera estampada</t>
  </si>
  <si>
    <t>u</t>
  </si>
  <si>
    <t>agosto</t>
  </si>
  <si>
    <t>Reposición de marcos</t>
  </si>
  <si>
    <t>Reposición de reina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</si>
  <si>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</si>
  <si>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</si>
  <si>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</si>
  <si>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</si>
  <si>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</si>
  <si>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</si>
  <si>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</si>
  <si>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</si>
  <si>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</si>
  <si>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</si>
  <si>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</si>
  <si>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</si>
  <si>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</si>
  <si>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</si>
  <si>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</si>
  <si>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</si>
  <si>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</si>
  <si>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</si>
  <si>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</si>
  <si>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</si>
  <si>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</si>
  <si>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</si>
  <si>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</si>
  <si>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</si>
  <si>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</si>
  <si>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</si>
  <si>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</si>
  <si>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</si>
  <si>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kg/colmena)</t>
  </si>
  <si>
    <t>Costo unitario ($/kg) (*)</t>
  </si>
  <si>
    <t>(*): Este valor representa el valor mìnimo de venta del producto</t>
  </si>
  <si>
    <t>YUNGAY</t>
  </si>
  <si>
    <t>COMUNA / LOCALIDAD</t>
  </si>
  <si>
    <t>YUNGAY / PEMUCO</t>
  </si>
  <si>
    <t>DICIEMBRE</t>
  </si>
  <si>
    <t>Apicola (1 Colmena)</t>
  </si>
  <si>
    <t>RENDIMIENTO( KG MIEL/COLMENA.)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</si>
</sst>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41" fontId="2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" xfId="0" applyNumberFormat="1" applyFont="1" applyFill="1" applyBorder="1"/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22" fillId="0" borderId="52" xfId="0" applyFont="1" applyBorder="1" applyAlignment="1">
      <alignment horizontal="left"/>
    </xf>
    <xf numFmtId="0" fontId="22" fillId="0" borderId="52" xfId="0" applyFont="1" applyBorder="1" applyAlignment="1">
      <alignment horizontal="center"/>
    </xf>
    <xf numFmtId="3" fontId="22" fillId="0" borderId="52" xfId="0" applyNumberFormat="1" applyFont="1" applyBorder="1" applyAlignment="1">
      <alignment horizontal="right"/>
    </xf>
    <xf numFmtId="3" fontId="23" fillId="0" borderId="52" xfId="1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left" vertical="center" wrapText="1"/>
    </xf>
    <xf numFmtId="41" fontId="4" fillId="2" borderId="5" xfId="2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 wrapText="1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Q2">
            <v>3500</v>
          </cell>
        </row>
        <row r="3">
          <cell r="Q3">
            <v>35</v>
          </cell>
        </row>
        <row r="9">
          <cell r="Q9">
            <v>35000</v>
          </cell>
        </row>
        <row r="13">
          <cell r="Q13">
            <v>300000</v>
          </cell>
        </row>
        <row r="83">
          <cell r="Q83">
            <v>1100</v>
          </cell>
        </row>
        <row r="87">
          <cell r="Q87">
            <v>10000</v>
          </cell>
        </row>
        <row r="88">
          <cell r="Q88">
            <v>950</v>
          </cell>
        </row>
        <row r="89">
          <cell r="Q89">
            <v>1100</v>
          </cell>
        </row>
        <row r="90">
          <cell r="Q90">
            <v>9500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78"/>
  <sheetViews>
    <sheetView showGridLines="0" tabSelected="1" zoomScale="130" zoomScaleNormal="130" workbookViewId="0"/>
  </sheetViews>
  <sheetFormatPr baseColWidth="10" defaultColWidth="10.6640625" defaultRowHeight="11.25" customHeight="1" x14ac:dyDescent="0.3"/>
  <cols>
    <col min="1" max="1" width="2.7773437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664062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122" t="s">
        <v>89</v>
      </c>
      <c r="D8" s="123"/>
      <c r="E8" s="148" t="s">
        <v>90</v>
      </c>
      <c r="F8" s="149"/>
      <c r="G8" s="124">
        <f>+'[1]Valores Insumos'!Q3</f>
        <v>35</v>
      </c>
    </row>
    <row r="9" spans="2:7" ht="38.25" customHeight="1" x14ac:dyDescent="0.3">
      <c r="B9" s="6" t="s">
        <v>1</v>
      </c>
      <c r="C9" s="7" t="s">
        <v>2</v>
      </c>
      <c r="D9" s="125"/>
      <c r="E9" s="142" t="s">
        <v>3</v>
      </c>
      <c r="F9" s="143"/>
      <c r="G9" s="126" t="s">
        <v>4</v>
      </c>
    </row>
    <row r="10" spans="2:7" ht="18" customHeight="1" x14ac:dyDescent="0.3">
      <c r="B10" s="6" t="s">
        <v>5</v>
      </c>
      <c r="C10" s="126" t="s">
        <v>6</v>
      </c>
      <c r="D10" s="125"/>
      <c r="E10" s="142" t="s">
        <v>7</v>
      </c>
      <c r="F10" s="143"/>
      <c r="G10" s="127">
        <f>+'[1]Valores Insumos'!Q2</f>
        <v>3500</v>
      </c>
    </row>
    <row r="11" spans="2:7" ht="11.25" customHeight="1" x14ac:dyDescent="0.3">
      <c r="B11" s="6" t="s">
        <v>8</v>
      </c>
      <c r="C11" s="128" t="s">
        <v>9</v>
      </c>
      <c r="D11" s="125"/>
      <c r="E11" s="138" t="s">
        <v>10</v>
      </c>
      <c r="F11" s="139"/>
      <c r="G11" s="129">
        <f>(G8*G10)</f>
        <v>122500</v>
      </c>
    </row>
    <row r="12" spans="2:7" ht="11.25" customHeight="1" x14ac:dyDescent="0.3">
      <c r="B12" s="6" t="s">
        <v>11</v>
      </c>
      <c r="C12" s="126" t="s">
        <v>85</v>
      </c>
      <c r="D12" s="125"/>
      <c r="E12" s="142" t="s">
        <v>12</v>
      </c>
      <c r="F12" s="143"/>
      <c r="G12" s="126" t="s">
        <v>13</v>
      </c>
    </row>
    <row r="13" spans="2:7" ht="13.5" customHeight="1" x14ac:dyDescent="0.3">
      <c r="B13" s="6" t="s">
        <v>86</v>
      </c>
      <c r="C13" s="126" t="s">
        <v>87</v>
      </c>
      <c r="D13" s="125"/>
      <c r="E13" s="142" t="s">
        <v>14</v>
      </c>
      <c r="F13" s="143"/>
      <c r="G13" s="126" t="s">
        <v>88</v>
      </c>
    </row>
    <row r="14" spans="2:7" ht="25.5" customHeight="1" x14ac:dyDescent="0.3">
      <c r="B14" s="6" t="s">
        <v>15</v>
      </c>
      <c r="C14" s="130">
        <v>44986</v>
      </c>
      <c r="D14" s="125"/>
      <c r="E14" s="144" t="s">
        <v>16</v>
      </c>
      <c r="F14" s="145"/>
      <c r="G14" s="128" t="s">
        <v>17</v>
      </c>
    </row>
    <row r="15" spans="2:7" ht="12" customHeight="1" x14ac:dyDescent="0.3">
      <c r="B15" s="10"/>
      <c r="C15" s="11"/>
      <c r="D15" s="12"/>
      <c r="E15" s="13"/>
      <c r="F15" s="13"/>
      <c r="G15" s="14"/>
    </row>
    <row r="16" spans="2:7" ht="12" customHeight="1" x14ac:dyDescent="0.3">
      <c r="B16" s="146" t="s">
        <v>18</v>
      </c>
      <c r="C16" s="147"/>
      <c r="D16" s="147"/>
      <c r="E16" s="147"/>
      <c r="F16" s="147"/>
      <c r="G16" s="147"/>
    </row>
    <row r="17" spans="2:7" ht="12" customHeight="1" x14ac:dyDescent="0.3">
      <c r="B17" s="15"/>
      <c r="C17" s="16"/>
      <c r="D17" s="16"/>
      <c r="E17" s="16"/>
      <c r="F17" s="17"/>
      <c r="G17" s="17"/>
    </row>
    <row r="18" spans="2:7" ht="12" customHeight="1" x14ac:dyDescent="0.3">
      <c r="B18" s="18" t="s">
        <v>19</v>
      </c>
      <c r="C18" s="19"/>
      <c r="D18" s="20"/>
      <c r="E18" s="20"/>
      <c r="F18" s="20"/>
      <c r="G18" s="20"/>
    </row>
    <row r="19" spans="2:7" ht="24" customHeight="1" x14ac:dyDescent="0.3">
      <c r="B19" s="21" t="s">
        <v>20</v>
      </c>
      <c r="C19" s="21" t="s">
        <v>21</v>
      </c>
      <c r="D19" s="21" t="s">
        <v>22</v>
      </c>
      <c r="E19" s="21" t="s">
        <v>23</v>
      </c>
      <c r="F19" s="21" t="s">
        <v>24</v>
      </c>
      <c r="G19" s="21" t="s">
        <v>25</v>
      </c>
    </row>
    <row r="20" spans="2:7" ht="12.75" customHeight="1" x14ac:dyDescent="0.3">
      <c r="B20" s="8" t="s">
        <v>26</v>
      </c>
      <c r="C20" s="22" t="s">
        <v>27</v>
      </c>
      <c r="D20" s="23">
        <v>1.2</v>
      </c>
      <c r="E20" s="8" t="s">
        <v>28</v>
      </c>
      <c r="F20" s="9">
        <f>+'[1]Valores Insumos'!Q9</f>
        <v>35000</v>
      </c>
      <c r="G20" s="9">
        <f>(D20*F20)</f>
        <v>42000</v>
      </c>
    </row>
    <row r="21" spans="2:7" ht="12.75" customHeight="1" x14ac:dyDescent="0.3">
      <c r="B21" s="24" t="s">
        <v>29</v>
      </c>
      <c r="C21" s="25"/>
      <c r="D21" s="25"/>
      <c r="E21" s="25"/>
      <c r="F21" s="26"/>
      <c r="G21" s="27">
        <f>SUM(G20:G20)</f>
        <v>42000</v>
      </c>
    </row>
    <row r="22" spans="2:7" ht="12" customHeight="1" x14ac:dyDescent="0.3">
      <c r="B22" s="15"/>
      <c r="C22" s="17"/>
      <c r="D22" s="17"/>
      <c r="E22" s="17"/>
      <c r="F22" s="28"/>
      <c r="G22" s="28"/>
    </row>
    <row r="23" spans="2:7" ht="12" customHeight="1" x14ac:dyDescent="0.3">
      <c r="B23" s="29" t="s">
        <v>30</v>
      </c>
      <c r="C23" s="30"/>
      <c r="D23" s="31"/>
      <c r="E23" s="31"/>
      <c r="F23" s="32"/>
      <c r="G23" s="32"/>
    </row>
    <row r="24" spans="2:7" ht="24" customHeight="1" x14ac:dyDescent="0.3">
      <c r="B24" s="33" t="s">
        <v>20</v>
      </c>
      <c r="C24" s="34" t="s">
        <v>21</v>
      </c>
      <c r="D24" s="34" t="s">
        <v>22</v>
      </c>
      <c r="E24" s="33" t="s">
        <v>23</v>
      </c>
      <c r="F24" s="34" t="s">
        <v>24</v>
      </c>
      <c r="G24" s="33" t="s">
        <v>25</v>
      </c>
    </row>
    <row r="25" spans="2:7" ht="12" customHeight="1" x14ac:dyDescent="0.3">
      <c r="B25" s="35"/>
      <c r="C25" s="36" t="s">
        <v>31</v>
      </c>
      <c r="D25" s="36"/>
      <c r="E25" s="36"/>
      <c r="F25" s="35"/>
      <c r="G25" s="35"/>
    </row>
    <row r="26" spans="2:7" ht="12" customHeight="1" x14ac:dyDescent="0.3">
      <c r="B26" s="37" t="s">
        <v>32</v>
      </c>
      <c r="C26" s="38"/>
      <c r="D26" s="38"/>
      <c r="E26" s="38"/>
      <c r="F26" s="39"/>
      <c r="G26" s="39"/>
    </row>
    <row r="27" spans="2:7" ht="12" customHeight="1" x14ac:dyDescent="0.3">
      <c r="B27" s="40"/>
      <c r="C27" s="41"/>
      <c r="D27" s="41"/>
      <c r="E27" s="41"/>
      <c r="F27" s="42"/>
      <c r="G27" s="42"/>
    </row>
    <row r="28" spans="2:7" ht="12" customHeight="1" x14ac:dyDescent="0.3">
      <c r="B28" s="29" t="s">
        <v>33</v>
      </c>
      <c r="C28" s="30"/>
      <c r="D28" s="31"/>
      <c r="E28" s="31"/>
      <c r="F28" s="32"/>
      <c r="G28" s="32"/>
    </row>
    <row r="29" spans="2:7" ht="24" customHeight="1" x14ac:dyDescent="0.3">
      <c r="B29" s="43" t="s">
        <v>20</v>
      </c>
      <c r="C29" s="43" t="s">
        <v>21</v>
      </c>
      <c r="D29" s="43" t="s">
        <v>22</v>
      </c>
      <c r="E29" s="43" t="s">
        <v>23</v>
      </c>
      <c r="F29" s="44" t="s">
        <v>24</v>
      </c>
      <c r="G29" s="43" t="s">
        <v>25</v>
      </c>
    </row>
    <row r="30" spans="2:7" ht="12.75" customHeight="1" x14ac:dyDescent="0.3">
      <c r="B30" s="131" t="s">
        <v>34</v>
      </c>
      <c r="C30" s="132" t="s">
        <v>35</v>
      </c>
      <c r="D30" s="132">
        <v>0.01</v>
      </c>
      <c r="E30" s="132" t="s">
        <v>36</v>
      </c>
      <c r="F30" s="133">
        <f>+'[1]Valores Insumos'!Q13</f>
        <v>300000</v>
      </c>
      <c r="G30" s="134">
        <f>(D30*F30)</f>
        <v>3000</v>
      </c>
    </row>
    <row r="31" spans="2:7" ht="12.75" customHeight="1" x14ac:dyDescent="0.3">
      <c r="B31" s="45" t="s">
        <v>37</v>
      </c>
      <c r="C31" s="46"/>
      <c r="D31" s="46"/>
      <c r="E31" s="46"/>
      <c r="F31" s="47"/>
      <c r="G31" s="48">
        <f>SUM(G30:G30)</f>
        <v>3000</v>
      </c>
    </row>
    <row r="32" spans="2:7" ht="12" customHeight="1" x14ac:dyDescent="0.3">
      <c r="B32" s="40"/>
      <c r="C32" s="41"/>
      <c r="D32" s="41"/>
      <c r="E32" s="41"/>
      <c r="F32" s="42"/>
      <c r="G32" s="42"/>
    </row>
    <row r="33" spans="2:11" ht="12" customHeight="1" x14ac:dyDescent="0.3">
      <c r="B33" s="29" t="s">
        <v>38</v>
      </c>
      <c r="C33" s="30"/>
      <c r="D33" s="31"/>
      <c r="E33" s="31"/>
      <c r="F33" s="32"/>
      <c r="G33" s="32"/>
    </row>
    <row r="34" spans="2:11" ht="24" customHeight="1" x14ac:dyDescent="0.3">
      <c r="B34" s="44" t="s">
        <v>39</v>
      </c>
      <c r="C34" s="44" t="s">
        <v>40</v>
      </c>
      <c r="D34" s="44" t="s">
        <v>41</v>
      </c>
      <c r="E34" s="44" t="s">
        <v>23</v>
      </c>
      <c r="F34" s="44" t="s">
        <v>24</v>
      </c>
      <c r="G34" s="44" t="s">
        <v>25</v>
      </c>
      <c r="K34" s="120"/>
    </row>
    <row r="35" spans="2:11" ht="12.75" customHeight="1" x14ac:dyDescent="0.3">
      <c r="B35" s="49" t="s">
        <v>42</v>
      </c>
      <c r="C35" s="135"/>
      <c r="D35" s="135"/>
      <c r="E35" s="137"/>
      <c r="F35" s="135"/>
      <c r="G35" s="135"/>
      <c r="K35" s="120"/>
    </row>
    <row r="36" spans="2:11" ht="12.75" customHeight="1" x14ac:dyDescent="0.3">
      <c r="B36" s="121" t="s">
        <v>43</v>
      </c>
      <c r="C36" s="135" t="s">
        <v>44</v>
      </c>
      <c r="D36" s="135">
        <v>5</v>
      </c>
      <c r="E36" s="137" t="s">
        <v>45</v>
      </c>
      <c r="F36" s="136">
        <f>+'[1]Valores Insumos'!Q83</f>
        <v>1100</v>
      </c>
      <c r="G36" s="136">
        <f>D36*F36</f>
        <v>5500</v>
      </c>
      <c r="K36" s="120"/>
    </row>
    <row r="37" spans="2:11" ht="12.75" customHeight="1" x14ac:dyDescent="0.3">
      <c r="B37" s="51" t="s">
        <v>38</v>
      </c>
      <c r="C37" s="135"/>
      <c r="D37" s="135"/>
      <c r="E37" s="137"/>
      <c r="F37" s="136"/>
      <c r="G37" s="136"/>
      <c r="K37" s="120"/>
    </row>
    <row r="38" spans="2:11" ht="12.75" customHeight="1" x14ac:dyDescent="0.3">
      <c r="B38" s="121" t="s">
        <v>46</v>
      </c>
      <c r="C38" s="135" t="s">
        <v>47</v>
      </c>
      <c r="D38" s="135">
        <v>0.2</v>
      </c>
      <c r="E38" s="137" t="s">
        <v>48</v>
      </c>
      <c r="F38" s="136">
        <f>+'[1]Valores Insumos'!Q87</f>
        <v>10000</v>
      </c>
      <c r="G38" s="136">
        <f>D38*F38</f>
        <v>2000</v>
      </c>
      <c r="K38" s="120"/>
    </row>
    <row r="39" spans="2:11" ht="12.75" customHeight="1" x14ac:dyDescent="0.3">
      <c r="B39" s="121" t="s">
        <v>49</v>
      </c>
      <c r="C39" s="135" t="s">
        <v>50</v>
      </c>
      <c r="D39" s="135">
        <v>10</v>
      </c>
      <c r="E39" s="137" t="s">
        <v>51</v>
      </c>
      <c r="F39" s="136">
        <f>+'[1]Valores Insumos'!Q88</f>
        <v>950</v>
      </c>
      <c r="G39" s="136">
        <f>D39*F39</f>
        <v>9500</v>
      </c>
      <c r="K39" s="120"/>
    </row>
    <row r="40" spans="2:11" ht="12.75" customHeight="1" x14ac:dyDescent="0.3">
      <c r="B40" s="121" t="s">
        <v>52</v>
      </c>
      <c r="C40" s="135" t="s">
        <v>50</v>
      </c>
      <c r="D40" s="135">
        <v>5</v>
      </c>
      <c r="E40" s="137" t="s">
        <v>51</v>
      </c>
      <c r="F40" s="136">
        <f>+'[1]Valores Insumos'!Q89</f>
        <v>1100</v>
      </c>
      <c r="G40" s="136">
        <f>D40*F40</f>
        <v>5500</v>
      </c>
      <c r="K40" s="120"/>
    </row>
    <row r="41" spans="2:11" ht="12.75" customHeight="1" x14ac:dyDescent="0.3">
      <c r="B41" s="121" t="s">
        <v>53</v>
      </c>
      <c r="C41" s="135" t="s">
        <v>50</v>
      </c>
      <c r="D41" s="135">
        <v>1</v>
      </c>
      <c r="E41" s="137" t="s">
        <v>51</v>
      </c>
      <c r="F41" s="136">
        <f>+'[1]Valores Insumos'!Q90</f>
        <v>9500</v>
      </c>
      <c r="G41" s="136">
        <f>D41*F41</f>
        <v>9500</v>
      </c>
      <c r="K41" s="120"/>
    </row>
    <row r="42" spans="2:11" ht="13.5" customHeight="1" x14ac:dyDescent="0.3">
      <c r="B42" s="53" t="s">
        <v>54</v>
      </c>
      <c r="C42" s="54"/>
      <c r="D42" s="54"/>
      <c r="E42" s="54"/>
      <c r="F42" s="55"/>
      <c r="G42" s="56">
        <f>SUM(G35:G41)</f>
        <v>32000</v>
      </c>
    </row>
    <row r="43" spans="2:11" ht="12" customHeight="1" x14ac:dyDescent="0.3">
      <c r="B43" s="40"/>
      <c r="C43" s="41"/>
      <c r="D43" s="41"/>
      <c r="E43" s="57"/>
      <c r="F43" s="42"/>
      <c r="G43" s="42"/>
    </row>
    <row r="44" spans="2:11" ht="12" customHeight="1" x14ac:dyDescent="0.3">
      <c r="B44" s="29" t="s">
        <v>55</v>
      </c>
      <c r="C44" s="30"/>
      <c r="D44" s="31"/>
      <c r="E44" s="31"/>
      <c r="F44" s="32"/>
      <c r="G44" s="32"/>
    </row>
    <row r="45" spans="2:11" ht="24" customHeight="1" x14ac:dyDescent="0.3">
      <c r="B45" s="43" t="s">
        <v>56</v>
      </c>
      <c r="C45" s="44" t="s">
        <v>40</v>
      </c>
      <c r="D45" s="44" t="s">
        <v>41</v>
      </c>
      <c r="E45" s="43" t="s">
        <v>23</v>
      </c>
      <c r="F45" s="44" t="s">
        <v>24</v>
      </c>
      <c r="G45" s="43" t="s">
        <v>25</v>
      </c>
    </row>
    <row r="46" spans="2:11" ht="19.5" customHeight="1" x14ac:dyDescent="0.3">
      <c r="B46" s="59" t="s">
        <v>57</v>
      </c>
      <c r="C46" s="52"/>
      <c r="D46" s="50"/>
      <c r="E46" s="60"/>
      <c r="F46" s="58"/>
      <c r="G46" s="50"/>
    </row>
    <row r="47" spans="2:11" ht="13.5" customHeight="1" x14ac:dyDescent="0.3">
      <c r="B47" s="61" t="s">
        <v>58</v>
      </c>
      <c r="C47" s="62"/>
      <c r="D47" s="62"/>
      <c r="E47" s="62"/>
      <c r="F47" s="63"/>
      <c r="G47" s="64">
        <v>0</v>
      </c>
    </row>
    <row r="48" spans="2:11" ht="12" customHeight="1" x14ac:dyDescent="0.3">
      <c r="B48" s="79"/>
      <c r="C48" s="79"/>
      <c r="D48" s="79"/>
      <c r="E48" s="79"/>
      <c r="F48" s="80"/>
      <c r="G48" s="80"/>
    </row>
    <row r="49" spans="2:7" ht="12" customHeight="1" x14ac:dyDescent="0.3">
      <c r="B49" s="81" t="s">
        <v>59</v>
      </c>
      <c r="C49" s="82"/>
      <c r="D49" s="82"/>
      <c r="E49" s="82"/>
      <c r="F49" s="82"/>
      <c r="G49" s="83">
        <f>G21+G31+G42+G47</f>
        <v>77000</v>
      </c>
    </row>
    <row r="50" spans="2:7" ht="12" customHeight="1" x14ac:dyDescent="0.3">
      <c r="B50" s="84" t="s">
        <v>60</v>
      </c>
      <c r="C50" s="66"/>
      <c r="D50" s="66"/>
      <c r="E50" s="66"/>
      <c r="F50" s="66"/>
      <c r="G50" s="85">
        <f>G49*0.05</f>
        <v>3850</v>
      </c>
    </row>
    <row r="51" spans="2:7" ht="12" customHeight="1" x14ac:dyDescent="0.3">
      <c r="B51" s="86" t="s">
        <v>61</v>
      </c>
      <c r="C51" s="65"/>
      <c r="D51" s="65"/>
      <c r="E51" s="65"/>
      <c r="F51" s="65"/>
      <c r="G51" s="87">
        <f>G50+G49</f>
        <v>80850</v>
      </c>
    </row>
    <row r="52" spans="2:7" ht="12" customHeight="1" x14ac:dyDescent="0.3">
      <c r="B52" s="84" t="s">
        <v>62</v>
      </c>
      <c r="C52" s="66"/>
      <c r="D52" s="66"/>
      <c r="E52" s="66"/>
      <c r="F52" s="66"/>
      <c r="G52" s="85">
        <f>G11</f>
        <v>122500</v>
      </c>
    </row>
    <row r="53" spans="2:7" ht="12" customHeight="1" x14ac:dyDescent="0.3">
      <c r="B53" s="88" t="s">
        <v>63</v>
      </c>
      <c r="C53" s="89"/>
      <c r="D53" s="89"/>
      <c r="E53" s="89"/>
      <c r="F53" s="89"/>
      <c r="G53" s="90">
        <f>G52-G51</f>
        <v>41650</v>
      </c>
    </row>
    <row r="54" spans="2:7" ht="12" customHeight="1" x14ac:dyDescent="0.3">
      <c r="B54" s="77" t="s">
        <v>64</v>
      </c>
      <c r="C54" s="78"/>
      <c r="D54" s="78"/>
      <c r="E54" s="78"/>
      <c r="F54" s="78"/>
      <c r="G54" s="74"/>
    </row>
    <row r="55" spans="2:7" ht="12.75" customHeight="1" thickBot="1" x14ac:dyDescent="0.35">
      <c r="B55" s="91"/>
      <c r="C55" s="78"/>
      <c r="D55" s="78"/>
      <c r="E55" s="78"/>
      <c r="F55" s="78"/>
      <c r="G55" s="74"/>
    </row>
    <row r="56" spans="2:7" ht="12" customHeight="1" x14ac:dyDescent="0.3">
      <c r="B56" s="103" t="s">
        <v>65</v>
      </c>
      <c r="C56" s="104"/>
      <c r="D56" s="104"/>
      <c r="E56" s="104"/>
      <c r="F56" s="105"/>
      <c r="G56" s="74"/>
    </row>
    <row r="57" spans="2:7" ht="12" customHeight="1" x14ac:dyDescent="0.3">
      <c r="B57" s="106" t="s">
        <v>66</v>
      </c>
      <c r="C57" s="76"/>
      <c r="D57" s="76"/>
      <c r="E57" s="76"/>
      <c r="F57" s="107"/>
      <c r="G57" s="74"/>
    </row>
    <row r="58" spans="2:7" ht="12" customHeight="1" x14ac:dyDescent="0.3">
      <c r="B58" s="106" t="s">
        <v>67</v>
      </c>
      <c r="C58" s="76"/>
      <c r="D58" s="76"/>
      <c r="E58" s="76"/>
      <c r="F58" s="107"/>
      <c r="G58" s="74"/>
    </row>
    <row r="59" spans="2:7" ht="12" customHeight="1" x14ac:dyDescent="0.3">
      <c r="B59" s="106" t="s">
        <v>68</v>
      </c>
      <c r="C59" s="76"/>
      <c r="D59" s="76"/>
      <c r="E59" s="76"/>
      <c r="F59" s="107"/>
      <c r="G59" s="74"/>
    </row>
    <row r="60" spans="2:7" ht="12" customHeight="1" x14ac:dyDescent="0.3">
      <c r="B60" s="106" t="s">
        <v>69</v>
      </c>
      <c r="C60" s="76"/>
      <c r="D60" s="76"/>
      <c r="E60" s="76"/>
      <c r="F60" s="107"/>
      <c r="G60" s="74"/>
    </row>
    <row r="61" spans="2:7" ht="12" customHeight="1" x14ac:dyDescent="0.3">
      <c r="B61" s="106" t="s">
        <v>70</v>
      </c>
      <c r="C61" s="76"/>
      <c r="D61" s="76"/>
      <c r="E61" s="76"/>
      <c r="F61" s="107"/>
      <c r="G61" s="74"/>
    </row>
    <row r="62" spans="2:7" ht="12.75" customHeight="1" thickBot="1" x14ac:dyDescent="0.35">
      <c r="B62" s="108" t="s">
        <v>71</v>
      </c>
      <c r="C62" s="109"/>
      <c r="D62" s="109"/>
      <c r="E62" s="109"/>
      <c r="F62" s="110"/>
      <c r="G62" s="74"/>
    </row>
    <row r="63" spans="2:7" ht="12.75" customHeight="1" x14ac:dyDescent="0.3">
      <c r="B63" s="101"/>
      <c r="C63" s="76"/>
      <c r="D63" s="76"/>
      <c r="E63" s="76"/>
      <c r="F63" s="76"/>
      <c r="G63" s="74"/>
    </row>
    <row r="64" spans="2:7" ht="15" customHeight="1" thickBot="1" x14ac:dyDescent="0.35">
      <c r="B64" s="140" t="s">
        <v>72</v>
      </c>
      <c r="C64" s="141"/>
      <c r="D64" s="100"/>
      <c r="E64" s="67"/>
      <c r="F64" s="67"/>
      <c r="G64" s="74"/>
    </row>
    <row r="65" spans="2:7" ht="12" customHeight="1" x14ac:dyDescent="0.3">
      <c r="B65" s="93" t="s">
        <v>56</v>
      </c>
      <c r="C65" s="68" t="s">
        <v>73</v>
      </c>
      <c r="D65" s="94" t="s">
        <v>74</v>
      </c>
      <c r="E65" s="67"/>
      <c r="F65" s="67"/>
      <c r="G65" s="74"/>
    </row>
    <row r="66" spans="2:7" ht="12" customHeight="1" x14ac:dyDescent="0.3">
      <c r="B66" s="95" t="s">
        <v>75</v>
      </c>
      <c r="C66" s="69">
        <f>G21</f>
        <v>42000</v>
      </c>
      <c r="D66" s="96">
        <f>(C66/C72)</f>
        <v>0.51948051948051943</v>
      </c>
      <c r="E66" s="67"/>
      <c r="F66" s="67"/>
      <c r="G66" s="74"/>
    </row>
    <row r="67" spans="2:7" ht="12" customHeight="1" x14ac:dyDescent="0.3">
      <c r="B67" s="95" t="s">
        <v>76</v>
      </c>
      <c r="C67" s="70">
        <f>G26</f>
        <v>0</v>
      </c>
      <c r="D67" s="96">
        <v>0</v>
      </c>
      <c r="E67" s="67"/>
      <c r="F67" s="67"/>
      <c r="G67" s="74"/>
    </row>
    <row r="68" spans="2:7" ht="12" customHeight="1" x14ac:dyDescent="0.3">
      <c r="B68" s="95" t="s">
        <v>77</v>
      </c>
      <c r="C68" s="69">
        <f>G31</f>
        <v>3000</v>
      </c>
      <c r="D68" s="96">
        <f>(C68/C72)</f>
        <v>3.7105751391465679E-2</v>
      </c>
      <c r="E68" s="67"/>
      <c r="F68" s="67"/>
      <c r="G68" s="74"/>
    </row>
    <row r="69" spans="2:7" ht="12" customHeight="1" x14ac:dyDescent="0.3">
      <c r="B69" s="95" t="s">
        <v>39</v>
      </c>
      <c r="C69" s="69">
        <f>G42</f>
        <v>32000</v>
      </c>
      <c r="D69" s="96">
        <f>(C69/C72)</f>
        <v>0.39579468150896724</v>
      </c>
      <c r="E69" s="67"/>
      <c r="F69" s="67"/>
      <c r="G69" s="74"/>
    </row>
    <row r="70" spans="2:7" ht="12" customHeight="1" x14ac:dyDescent="0.3">
      <c r="B70" s="95" t="s">
        <v>78</v>
      </c>
      <c r="C70" s="71">
        <f>G47</f>
        <v>0</v>
      </c>
      <c r="D70" s="96">
        <f>(C70/C72)</f>
        <v>0</v>
      </c>
      <c r="E70" s="73"/>
      <c r="F70" s="73"/>
      <c r="G70" s="74"/>
    </row>
    <row r="71" spans="2:7" ht="12" customHeight="1" x14ac:dyDescent="0.3">
      <c r="B71" s="95" t="s">
        <v>79</v>
      </c>
      <c r="C71" s="71">
        <f>G50</f>
        <v>3850</v>
      </c>
      <c r="D71" s="96">
        <f>(C71/C72)</f>
        <v>4.7619047619047616E-2</v>
      </c>
      <c r="E71" s="73"/>
      <c r="F71" s="73"/>
      <c r="G71" s="74"/>
    </row>
    <row r="72" spans="2:7" ht="12.75" customHeight="1" thickBot="1" x14ac:dyDescent="0.35">
      <c r="B72" s="97" t="s">
        <v>80</v>
      </c>
      <c r="C72" s="98">
        <f>SUM(C66:C71)</f>
        <v>80850</v>
      </c>
      <c r="D72" s="99">
        <f>SUM(D66:D71)</f>
        <v>1</v>
      </c>
      <c r="E72" s="73"/>
      <c r="F72" s="73"/>
      <c r="G72" s="74"/>
    </row>
    <row r="73" spans="2:7" ht="12" customHeight="1" x14ac:dyDescent="0.3">
      <c r="B73" s="91"/>
      <c r="C73" s="78"/>
      <c r="D73" s="78"/>
      <c r="E73" s="78"/>
      <c r="F73" s="78"/>
      <c r="G73" s="74"/>
    </row>
    <row r="74" spans="2:7" ht="12.75" customHeight="1" x14ac:dyDescent="0.3">
      <c r="B74" s="92"/>
      <c r="C74" s="78"/>
      <c r="D74" s="78"/>
      <c r="E74" s="78"/>
      <c r="F74" s="78"/>
      <c r="G74" s="74"/>
    </row>
    <row r="75" spans="2:7" ht="12" customHeight="1" thickBot="1" x14ac:dyDescent="0.35">
      <c r="B75" s="112"/>
      <c r="C75" s="113" t="s">
        <v>81</v>
      </c>
      <c r="D75" s="114"/>
      <c r="E75" s="115"/>
      <c r="F75" s="72"/>
      <c r="G75" s="74"/>
    </row>
    <row r="76" spans="2:7" ht="12" customHeight="1" x14ac:dyDescent="0.3">
      <c r="B76" s="116" t="s">
        <v>82</v>
      </c>
      <c r="C76" s="117">
        <v>30</v>
      </c>
      <c r="D76" s="117">
        <v>35</v>
      </c>
      <c r="E76" s="118">
        <v>40</v>
      </c>
      <c r="F76" s="111"/>
      <c r="G76" s="75"/>
    </row>
    <row r="77" spans="2:7" ht="12.75" customHeight="1" thickBot="1" x14ac:dyDescent="0.35">
      <c r="B77" s="97" t="s">
        <v>83</v>
      </c>
      <c r="C77" s="98">
        <f>(G51/C76)</f>
        <v>2695</v>
      </c>
      <c r="D77" s="98">
        <f>(G51/D76)</f>
        <v>2310</v>
      </c>
      <c r="E77" s="119">
        <f>(G51/E76)</f>
        <v>2021.25</v>
      </c>
      <c r="F77" s="111"/>
      <c r="G77" s="75"/>
    </row>
    <row r="78" spans="2:7" ht="15.45" customHeight="1" x14ac:dyDescent="0.3">
      <c r="B78" s="102" t="s">
        <v>84</v>
      </c>
      <c r="C78" s="76"/>
      <c r="D78" s="76"/>
      <c r="E78" s="76"/>
      <c r="F78" s="76"/>
      <c r="G78" s="76"/>
    </row>
  </sheetData>
  <mergeCells count="8">
    <mergeCell ref="B64:C64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2023-04-11T13:57:42Z</dcterms:modified>
  <cp:category/>
  <cp:contentStatus/>
</cp:coreProperties>
</file>