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15525" windowHeight="7050"/>
  </bookViews>
  <sheets>
    <sheet name="APICO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34" i="1" l="1"/>
  <c r="G66" i="1"/>
  <c r="G65" i="1"/>
  <c r="G60" i="1"/>
  <c r="G58" i="1"/>
  <c r="G57" i="1"/>
  <c r="G56" i="1"/>
  <c r="G54" i="1"/>
  <c r="G53" i="1"/>
  <c r="G51" i="1"/>
  <c r="G49" i="1"/>
  <c r="G48" i="1"/>
  <c r="G47" i="1"/>
  <c r="G46" i="1"/>
  <c r="G35" i="1"/>
  <c r="G29" i="1"/>
  <c r="G28" i="1"/>
  <c r="G27" i="1"/>
  <c r="G26" i="1"/>
  <c r="G25" i="1"/>
  <c r="G24" i="1"/>
  <c r="G23" i="1"/>
  <c r="G22" i="1"/>
  <c r="G21" i="1"/>
  <c r="G67" i="1" l="1"/>
  <c r="C90" i="1" s="1"/>
  <c r="G36" i="1"/>
  <c r="C87" i="1" s="1"/>
  <c r="G30" i="1" l="1"/>
  <c r="G61" i="1"/>
  <c r="C89" i="1" s="1"/>
  <c r="G41" i="1"/>
  <c r="C88" i="1" s="1"/>
  <c r="G69" i="1" l="1"/>
  <c r="G70" i="1" s="1"/>
  <c r="C86" i="1"/>
  <c r="G71" i="1" l="1"/>
  <c r="E97" i="1" s="1"/>
  <c r="C91" i="1"/>
  <c r="C92" i="1" l="1"/>
  <c r="D97" i="1"/>
  <c r="C97" i="1"/>
  <c r="D90" i="1" l="1"/>
  <c r="D87" i="1"/>
  <c r="D88" i="1"/>
  <c r="D89" i="1"/>
  <c r="D86" i="1"/>
  <c r="D91" i="1"/>
  <c r="D92" i="1" l="1"/>
  <c r="G72" i="1" l="1"/>
  <c r="G73" i="1" s="1"/>
</calcChain>
</file>

<file path=xl/sharedStrings.xml><?xml version="1.0" encoding="utf-8"?>
<sst xmlns="http://schemas.openxmlformats.org/spreadsheetml/2006/main" count="171" uniqueCount="124">
  <si>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</si>
  <si>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</si>
  <si>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</si>
  <si>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</si>
  <si>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</si>
  <si>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</si>
  <si>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</si>
  <si>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</si>
  <si>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</si>
  <si>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</si>
  <si>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</si>
  <si>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</si>
  <si>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</si>
  <si>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</si>
  <si>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</si>
  <si>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</si>
  <si>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</si>
  <si>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</si>
  <si>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</si>
  <si>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</si>
  <si>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</si>
  <si>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</si>
  <si>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Subtotal Jornadas Animal</t>
  </si>
  <si>
    <t>MAQUINARIA</t>
  </si>
  <si>
    <t>Septiembre-Octubre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</si>
  <si>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</si>
  <si>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</si>
  <si>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</si>
  <si>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</si>
  <si>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</si>
  <si>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</si>
  <si>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</si>
  <si>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</si>
  <si>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</si>
  <si>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</si>
  <si>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</si>
  <si>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</si>
  <si>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</si>
  <si>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</si>
  <si>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</si>
  <si>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</si>
  <si>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</si>
  <si>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</si>
  <si>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</si>
  <si>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</si>
  <si>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</si>
  <si>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</si>
  <si>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</si>
  <si>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</si>
  <si>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</si>
  <si>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</si>
  <si>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</si>
  <si>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</si>
  <si>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</si>
  <si>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</si>
  <si>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</si>
  <si>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</si>
  <si>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</si>
  <si>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APICOLA</t>
  </si>
  <si>
    <t>Exportación</t>
  </si>
  <si>
    <t>PRECIO ESPERADO (kg)</t>
  </si>
  <si>
    <t>Preparación de invernada</t>
  </si>
  <si>
    <t>Marzo</t>
  </si>
  <si>
    <t>Alimentación invernal</t>
  </si>
  <si>
    <t>Abril-Junio</t>
  </si>
  <si>
    <t>Alimentación con incentivo de postura de la abeja reina</t>
  </si>
  <si>
    <t>Julio-Agosto</t>
  </si>
  <si>
    <t>Control de enfermedades</t>
  </si>
  <si>
    <t>Enero-Agosto</t>
  </si>
  <si>
    <t>Desinfección del material</t>
  </si>
  <si>
    <t>Junio-Julio</t>
  </si>
  <si>
    <t>Formación de núcleos</t>
  </si>
  <si>
    <t>Desarrollo de familias</t>
  </si>
  <si>
    <t>Agosto-Octubre</t>
  </si>
  <si>
    <t>Acopio de miel</t>
  </si>
  <si>
    <t>Noviembre-Enero</t>
  </si>
  <si>
    <t>Cantidad</t>
  </si>
  <si>
    <t>Epoca (mes)</t>
  </si>
  <si>
    <t>Precio Unitario ($)</t>
  </si>
  <si>
    <t>Extracción de miel (kg/alza)</t>
  </si>
  <si>
    <t>Noviembre-febrero</t>
  </si>
  <si>
    <t>Recambio cera estampada</t>
  </si>
  <si>
    <t>SERVICIOS</t>
  </si>
  <si>
    <t>NO APLICA</t>
  </si>
  <si>
    <t>Alimentación invernal (azúcar)</t>
  </si>
  <si>
    <t>Alimentación incentivo de postura de  abeja reina (azúcar)</t>
  </si>
  <si>
    <t>abril - sept</t>
  </si>
  <si>
    <t>Promotor L</t>
  </si>
  <si>
    <t>lt</t>
  </si>
  <si>
    <t>Abejas reinas fecundadas</t>
  </si>
  <si>
    <t>c/u</t>
  </si>
  <si>
    <t>Diagnóstico de nosemosis</t>
  </si>
  <si>
    <t>Diagnóstico de acariosis</t>
  </si>
  <si>
    <t>tira</t>
  </si>
  <si>
    <t>Agosto</t>
  </si>
  <si>
    <t>Tratamiento orgánico</t>
  </si>
  <si>
    <t>u</t>
  </si>
  <si>
    <t>Enero</t>
  </si>
  <si>
    <t>Acido acético</t>
  </si>
  <si>
    <t>Flete</t>
  </si>
  <si>
    <t>Febrero-Marzo</t>
  </si>
  <si>
    <t>Enero-Diciembre</t>
  </si>
  <si>
    <t>Servicios</t>
  </si>
  <si>
    <t>Rendimiento (kg/colmena)</t>
  </si>
  <si>
    <t>ESCENARIOS COSTO UNITARIO  ($/kilos de miel /colmena)</t>
  </si>
  <si>
    <t>Costo unitario ($/kilos de miel/ colmena) (*)</t>
  </si>
  <si>
    <t>Prepararacion de colmenas para la polinizacion , traslado y retiro  del campo: (colocacion de alimento, nivelacion de colmenas)</t>
  </si>
  <si>
    <t>Tortas nutricionales</t>
  </si>
  <si>
    <t>Petróleo para traslados internos, cosecha. Etc</t>
  </si>
  <si>
    <t>Rancagua</t>
  </si>
  <si>
    <t>B. O'Higgins</t>
  </si>
  <si>
    <t>Enero-marzo 2023</t>
  </si>
  <si>
    <t>Diciembre-enero 2023</t>
  </si>
  <si>
    <t>COSTOS DIRECTOS DE PRODUCCIÓN POR 100 COLMENAS (INCLUYE IVA)</t>
  </si>
  <si>
    <t>RENDIMIENTO (KG/100 COL.)</t>
  </si>
  <si>
    <t>VARIEDAD</t>
  </si>
  <si>
    <t>Multifloral</t>
  </si>
  <si>
    <t>Control de hormigas</t>
  </si>
  <si>
    <t>Tratamiento  de sintesis</t>
  </si>
  <si>
    <t>ALIMENTACION</t>
  </si>
  <si>
    <t>RECAMBIO DE REINAS</t>
  </si>
  <si>
    <t>SANIDAD</t>
  </si>
  <si>
    <t>CONTROL DE VARROASIS (2)</t>
  </si>
  <si>
    <t>DESINFECCION DE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</si>
</sst>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4" fontId="16" fillId="0" borderId="0" applyFont="0" applyFill="0" applyBorder="0" applyAlignment="0" applyProtection="0"/>
    <xf numFmtId="0" fontId="17" fillId="0" borderId="19"/>
    <xf numFmtId="41" fontId="18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3" fontId="2" fillId="2" borderId="12" xfId="0" applyNumberFormat="1" applyFont="1" applyFill="1" applyBorder="1"/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2" fillId="7" borderId="19" xfId="0" applyFont="1" applyFill="1" applyBorder="1"/>
    <xf numFmtId="49" fontId="10" fillId="8" borderId="20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166" fontId="10" fillId="2" borderId="6" xfId="0" applyNumberFormat="1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4" fillId="2" borderId="19" xfId="0" applyNumberFormat="1" applyFont="1" applyFill="1" applyBorder="1" applyAlignment="1">
      <alignment vertical="center"/>
    </xf>
    <xf numFmtId="0" fontId="12" fillId="2" borderId="19" xfId="0" applyFont="1" applyFill="1" applyBorder="1"/>
    <xf numFmtId="0" fontId="0" fillId="2" borderId="21" xfId="0" applyFill="1" applyBorder="1"/>
    <xf numFmtId="0" fontId="7" fillId="2" borderId="19" xfId="0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49" fontId="10" fillId="8" borderId="31" xfId="0" applyNumberFormat="1" applyFont="1" applyFill="1" applyBorder="1" applyAlignment="1">
      <alignment vertical="center"/>
    </xf>
    <xf numFmtId="49" fontId="12" fillId="8" borderId="32" xfId="0" applyNumberFormat="1" applyFont="1" applyFill="1" applyBorder="1"/>
    <xf numFmtId="49" fontId="10" fillId="2" borderId="33" xfId="0" applyNumberFormat="1" applyFont="1" applyFill="1" applyBorder="1" applyAlignment="1">
      <alignment vertical="center"/>
    </xf>
    <xf numFmtId="9" fontId="12" fillId="2" borderId="34" xfId="0" applyNumberFormat="1" applyFont="1" applyFill="1" applyBorder="1"/>
    <xf numFmtId="49" fontId="10" fillId="8" borderId="35" xfId="0" applyNumberFormat="1" applyFont="1" applyFill="1" applyBorder="1" applyAlignment="1">
      <alignment vertical="center"/>
    </xf>
    <xf numFmtId="166" fontId="10" fillId="8" borderId="36" xfId="0" applyNumberFormat="1" applyFont="1" applyFill="1" applyBorder="1" applyAlignment="1">
      <alignment vertical="center"/>
    </xf>
    <xf numFmtId="9" fontId="10" fillId="8" borderId="37" xfId="0" applyNumberFormat="1" applyFont="1" applyFill="1" applyBorder="1" applyAlignment="1">
      <alignment vertical="center"/>
    </xf>
    <xf numFmtId="0" fontId="12" fillId="9" borderId="40" xfId="0" applyFont="1" applyFill="1" applyBorder="1"/>
    <xf numFmtId="0" fontId="12" fillId="2" borderId="19" xfId="0" applyFont="1" applyFill="1" applyBorder="1" applyAlignment="1">
      <alignment vertical="center"/>
    </xf>
    <xf numFmtId="49" fontId="12" fillId="2" borderId="19" xfId="0" applyNumberFormat="1" applyFont="1" applyFill="1" applyBorder="1" applyAlignment="1">
      <alignment vertical="center"/>
    </xf>
    <xf numFmtId="49" fontId="10" fillId="2" borderId="41" xfId="0" applyNumberFormat="1" applyFont="1" applyFill="1" applyBorder="1" applyAlignment="1">
      <alignment vertical="center"/>
    </xf>
    <xf numFmtId="0" fontId="12" fillId="2" borderId="42" xfId="0" applyFont="1" applyFill="1" applyBorder="1"/>
    <xf numFmtId="0" fontId="12" fillId="2" borderId="43" xfId="0" applyFont="1" applyFill="1" applyBorder="1"/>
    <xf numFmtId="49" fontId="12" fillId="2" borderId="44" xfId="0" applyNumberFormat="1" applyFont="1" applyFill="1" applyBorder="1" applyAlignment="1">
      <alignment vertical="center"/>
    </xf>
    <xf numFmtId="0" fontId="12" fillId="2" borderId="45" xfId="0" applyFont="1" applyFill="1" applyBorder="1"/>
    <xf numFmtId="49" fontId="12" fillId="2" borderId="46" xfId="0" applyNumberFormat="1" applyFont="1" applyFill="1" applyBorder="1" applyAlignment="1">
      <alignment vertical="center"/>
    </xf>
    <xf numFmtId="0" fontId="12" fillId="2" borderId="47" xfId="0" applyFont="1" applyFill="1" applyBorder="1"/>
    <xf numFmtId="0" fontId="12" fillId="2" borderId="48" xfId="0" applyFont="1" applyFill="1" applyBorder="1"/>
    <xf numFmtId="0" fontId="10" fillId="7" borderId="19" xfId="0" applyFont="1" applyFill="1" applyBorder="1" applyAlignment="1">
      <alignment vertical="center"/>
    </xf>
    <xf numFmtId="0" fontId="7" fillId="9" borderId="18" xfId="0" applyFont="1" applyFill="1" applyBorder="1" applyAlignment="1">
      <alignment vertical="center"/>
    </xf>
    <xf numFmtId="49" fontId="15" fillId="9" borderId="19" xfId="0" applyNumberFormat="1" applyFont="1" applyFill="1" applyBorder="1" applyAlignment="1">
      <alignment vertical="center"/>
    </xf>
    <xf numFmtId="0" fontId="7" fillId="9" borderId="19" xfId="0" applyFont="1" applyFill="1" applyBorder="1" applyAlignment="1">
      <alignment vertical="center"/>
    </xf>
    <xf numFmtId="0" fontId="7" fillId="9" borderId="49" xfId="0" applyFont="1" applyFill="1" applyBorder="1" applyAlignment="1">
      <alignment vertical="center"/>
    </xf>
    <xf numFmtId="49" fontId="10" fillId="8" borderId="50" xfId="0" applyNumberFormat="1" applyFont="1" applyFill="1" applyBorder="1" applyAlignment="1">
      <alignment vertical="center"/>
    </xf>
    <xf numFmtId="166" fontId="10" fillId="8" borderId="37" xfId="0" applyNumberFormat="1" applyFont="1" applyFill="1" applyBorder="1" applyAlignment="1">
      <alignment vertical="center"/>
    </xf>
    <xf numFmtId="49" fontId="19" fillId="3" borderId="5" xfId="0" applyNumberFormat="1" applyFont="1" applyFill="1" applyBorder="1" applyAlignment="1">
      <alignment vertical="center" wrapText="1"/>
    </xf>
    <xf numFmtId="3" fontId="20" fillId="0" borderId="53" xfId="0" applyNumberFormat="1" applyFont="1" applyFill="1" applyBorder="1" applyAlignment="1">
      <alignment horizontal="right"/>
    </xf>
    <xf numFmtId="0" fontId="3" fillId="2" borderId="7" xfId="0" applyFont="1" applyFill="1" applyBorder="1"/>
    <xf numFmtId="167" fontId="20" fillId="0" borderId="53" xfId="1" applyNumberFormat="1" applyFont="1" applyFill="1" applyBorder="1" applyAlignment="1">
      <alignment horizontal="right"/>
    </xf>
    <xf numFmtId="0" fontId="20" fillId="0" borderId="53" xfId="0" applyFont="1" applyFill="1" applyBorder="1" applyAlignment="1">
      <alignment horizontal="right" wrapText="1"/>
    </xf>
    <xf numFmtId="0" fontId="20" fillId="0" borderId="53" xfId="0" applyFont="1" applyFill="1" applyBorder="1" applyAlignment="1">
      <alignment horizontal="right"/>
    </xf>
    <xf numFmtId="17" fontId="20" fillId="0" borderId="53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horizontal="right"/>
    </xf>
    <xf numFmtId="0" fontId="0" fillId="2" borderId="4" xfId="0" applyFont="1" applyFill="1" applyBorder="1" applyAlignment="1"/>
    <xf numFmtId="49" fontId="19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9" fillId="3" borderId="13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167" fontId="20" fillId="0" borderId="53" xfId="1" applyNumberFormat="1" applyFont="1" applyFill="1" applyBorder="1" applyAlignment="1">
      <alignment horizontal="right" wrapText="1"/>
    </xf>
    <xf numFmtId="0" fontId="3" fillId="2" borderId="13" xfId="0" applyFont="1" applyFill="1" applyBorder="1" applyAlignment="1">
      <alignment vertical="center" wrapText="1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0" fillId="0" borderId="19" xfId="0" applyNumberFormat="1" applyFont="1" applyBorder="1" applyAlignment="1"/>
    <xf numFmtId="0" fontId="0" fillId="2" borderId="4" xfId="0" applyFill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41" fontId="10" fillId="8" borderId="51" xfId="3" applyFont="1" applyFill="1" applyBorder="1" applyAlignment="1">
      <alignment vertical="center"/>
    </xf>
    <xf numFmtId="41" fontId="10" fillId="8" borderId="52" xfId="3" applyFont="1" applyFill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 wrapText="1"/>
    </xf>
    <xf numFmtId="0" fontId="20" fillId="0" borderId="53" xfId="1" applyNumberFormat="1" applyFont="1" applyFill="1" applyBorder="1" applyAlignment="1">
      <alignment horizontal="right"/>
    </xf>
    <xf numFmtId="49" fontId="15" fillId="9" borderId="38" xfId="0" applyNumberFormat="1" applyFont="1" applyFill="1" applyBorder="1" applyAlignment="1">
      <alignment vertical="center"/>
    </xf>
    <xf numFmtId="0" fontId="10" fillId="9" borderId="39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3" fillId="2" borderId="54" xfId="0" applyNumberFormat="1" applyFont="1" applyFill="1" applyBorder="1" applyAlignment="1">
      <alignment horizontal="left"/>
    </xf>
    <xf numFmtId="49" fontId="3" fillId="2" borderId="55" xfId="0" applyNumberFormat="1" applyFont="1" applyFill="1" applyBorder="1" applyAlignment="1">
      <alignment horizontal="left"/>
    </xf>
    <xf numFmtId="0" fontId="21" fillId="0" borderId="13" xfId="0" applyFont="1" applyFill="1" applyBorder="1" applyAlignment="1">
      <alignment vertical="center"/>
    </xf>
  </cellXfs>
  <cellStyles count="4">
    <cellStyle name="Millares" xfId="1" builtinId="3"/>
    <cellStyle name="Millares [0]" xfId="3" builtinId="6"/>
    <cellStyle name="Normal" xfId="0" builtinId="0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7681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6106754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B46" zoomScale="142" zoomScaleNormal="142" workbookViewId="0">
      <selection activeCell="C51" sqref="C5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" style="1" customWidth="1"/>
    <col min="8" max="255" width="10.85546875" style="1" customWidth="1"/>
  </cols>
  <sheetData>
    <row r="1" spans="1:221" ht="15" customHeight="1" x14ac:dyDescent="0.25">
      <c r="A1" s="2"/>
      <c r="B1" s="2"/>
      <c r="C1" s="2"/>
      <c r="D1" s="2"/>
      <c r="E1" s="2"/>
      <c r="F1" s="2"/>
      <c r="G1" s="2"/>
    </row>
    <row r="2" spans="1:221" ht="15" customHeight="1" x14ac:dyDescent="0.25">
      <c r="A2" s="2"/>
      <c r="B2" s="2"/>
      <c r="C2" s="2"/>
      <c r="D2" s="2"/>
      <c r="E2" s="2"/>
      <c r="F2" s="2"/>
      <c r="G2" s="2"/>
    </row>
    <row r="3" spans="1:221" ht="15" customHeight="1" x14ac:dyDescent="0.25">
      <c r="A3" s="2"/>
      <c r="B3" s="2"/>
      <c r="C3" s="2"/>
      <c r="D3" s="2"/>
      <c r="E3" s="2"/>
      <c r="F3" s="2"/>
      <c r="G3" s="2"/>
    </row>
    <row r="4" spans="1:221" ht="15" customHeight="1" x14ac:dyDescent="0.25">
      <c r="A4" s="2"/>
      <c r="B4" s="2"/>
      <c r="C4" s="2"/>
      <c r="D4" s="2"/>
      <c r="E4" s="2"/>
      <c r="F4" s="2"/>
      <c r="G4" s="2"/>
    </row>
    <row r="5" spans="1:221" ht="15" customHeight="1" x14ac:dyDescent="0.25">
      <c r="A5" s="2"/>
      <c r="B5" s="2"/>
      <c r="C5" s="2"/>
      <c r="D5" s="2"/>
      <c r="E5" s="2"/>
      <c r="F5" s="2"/>
      <c r="G5" s="2"/>
    </row>
    <row r="6" spans="1:221" ht="15" customHeight="1" x14ac:dyDescent="0.25">
      <c r="A6" s="2"/>
      <c r="B6" s="2"/>
      <c r="C6" s="2"/>
      <c r="D6" s="2"/>
      <c r="E6" s="2"/>
      <c r="F6" s="2"/>
      <c r="G6" s="2"/>
    </row>
    <row r="7" spans="1:221" ht="15" customHeight="1" x14ac:dyDescent="0.25">
      <c r="A7" s="2"/>
      <c r="B7" s="2"/>
      <c r="C7" s="2"/>
      <c r="D7" s="2"/>
      <c r="E7" s="2"/>
      <c r="F7" s="2"/>
      <c r="G7" s="2"/>
    </row>
    <row r="8" spans="1:221" ht="15" customHeight="1" x14ac:dyDescent="0.25">
      <c r="A8" s="2"/>
      <c r="B8" s="3"/>
      <c r="C8" s="4"/>
      <c r="D8" s="2"/>
      <c r="E8" s="4"/>
      <c r="F8" s="4"/>
      <c r="G8" s="4"/>
    </row>
    <row r="9" spans="1:221" ht="12" customHeight="1" x14ac:dyDescent="0.25">
      <c r="A9" s="5"/>
      <c r="B9" s="67" t="s">
        <v>0</v>
      </c>
      <c r="C9" s="68" t="s">
        <v>58</v>
      </c>
      <c r="D9" s="69"/>
      <c r="E9" s="121" t="s">
        <v>114</v>
      </c>
      <c r="F9" s="122"/>
      <c r="G9" s="70">
        <v>2500</v>
      </c>
    </row>
    <row r="10" spans="1:221" ht="25.5" customHeight="1" x14ac:dyDescent="0.25">
      <c r="A10" s="5"/>
      <c r="B10" s="115" t="s">
        <v>115</v>
      </c>
      <c r="C10" s="116" t="s">
        <v>116</v>
      </c>
      <c r="D10" s="69"/>
      <c r="E10" s="119" t="s">
        <v>1</v>
      </c>
      <c r="F10" s="120"/>
      <c r="G10" s="70" t="s">
        <v>111</v>
      </c>
    </row>
    <row r="11" spans="1:221" ht="18" customHeight="1" x14ac:dyDescent="0.25">
      <c r="A11" s="5"/>
      <c r="B11" s="6" t="s">
        <v>2</v>
      </c>
      <c r="C11" s="70" t="s">
        <v>3</v>
      </c>
      <c r="D11" s="69"/>
      <c r="E11" s="119" t="s">
        <v>60</v>
      </c>
      <c r="F11" s="120"/>
      <c r="G11" s="70">
        <v>2737</v>
      </c>
    </row>
    <row r="12" spans="1:221" ht="11.25" customHeight="1" x14ac:dyDescent="0.25">
      <c r="A12" s="5"/>
      <c r="B12" s="6" t="s">
        <v>4</v>
      </c>
      <c r="C12" s="70" t="s">
        <v>110</v>
      </c>
      <c r="D12" s="69"/>
      <c r="E12" s="127" t="s">
        <v>5</v>
      </c>
      <c r="F12" s="128"/>
      <c r="G12" s="70">
        <f>+G9*G11</f>
        <v>6842500</v>
      </c>
    </row>
    <row r="13" spans="1:221" ht="11.25" customHeight="1" x14ac:dyDescent="0.25">
      <c r="A13" s="5"/>
      <c r="B13" s="6" t="s">
        <v>6</v>
      </c>
      <c r="C13" s="71" t="s">
        <v>109</v>
      </c>
      <c r="D13" s="69"/>
      <c r="E13" s="119" t="s">
        <v>7</v>
      </c>
      <c r="F13" s="120"/>
      <c r="G13" s="70" t="s">
        <v>59</v>
      </c>
    </row>
    <row r="14" spans="1:221" ht="27" x14ac:dyDescent="0.25">
      <c r="A14" s="5"/>
      <c r="B14" s="6" t="s">
        <v>8</v>
      </c>
      <c r="C14" s="72" t="s">
        <v>57</v>
      </c>
      <c r="D14" s="69"/>
      <c r="E14" s="119" t="s">
        <v>9</v>
      </c>
      <c r="F14" s="120"/>
      <c r="G14" s="97" t="s">
        <v>112</v>
      </c>
    </row>
    <row r="15" spans="1:221" ht="25.5" customHeight="1" x14ac:dyDescent="0.25">
      <c r="A15" s="5"/>
      <c r="B15" s="6" t="s">
        <v>10</v>
      </c>
      <c r="C15" s="73">
        <v>44937</v>
      </c>
      <c r="D15" s="69"/>
      <c r="E15" s="123" t="s">
        <v>11</v>
      </c>
      <c r="F15" s="124"/>
      <c r="G15" s="70" t="s">
        <v>12</v>
      </c>
    </row>
    <row r="16" spans="1:221" s="80" customFormat="1" ht="12" customHeight="1" x14ac:dyDescent="0.25">
      <c r="A16" s="74"/>
      <c r="B16" s="7"/>
      <c r="C16" s="75"/>
      <c r="D16" s="76"/>
      <c r="E16" s="77"/>
      <c r="F16" s="77"/>
      <c r="G16" s="78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</row>
    <row r="17" spans="1:255" s="80" customFormat="1" ht="12" customHeight="1" x14ac:dyDescent="0.25">
      <c r="A17" s="81"/>
      <c r="B17" s="125" t="s">
        <v>113</v>
      </c>
      <c r="C17" s="126"/>
      <c r="D17" s="126"/>
      <c r="E17" s="126"/>
      <c r="F17" s="126"/>
      <c r="G17" s="126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</row>
    <row r="18" spans="1:255" s="80" customFormat="1" ht="12" customHeight="1" x14ac:dyDescent="0.25">
      <c r="A18" s="74"/>
      <c r="B18" s="82"/>
      <c r="C18" s="9"/>
      <c r="D18" s="9"/>
      <c r="E18" s="9"/>
      <c r="F18" s="83"/>
      <c r="G18" s="84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</row>
    <row r="19" spans="1:255" s="80" customFormat="1" ht="12" customHeight="1" x14ac:dyDescent="0.25">
      <c r="A19" s="85"/>
      <c r="B19" s="86" t="s">
        <v>13</v>
      </c>
      <c r="C19" s="87"/>
      <c r="D19" s="88"/>
      <c r="E19" s="88"/>
      <c r="F19" s="89"/>
      <c r="G19" s="90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  <c r="IU19" s="79"/>
    </row>
    <row r="20" spans="1:255" s="80" customFormat="1" ht="24" customHeight="1" x14ac:dyDescent="0.25">
      <c r="A20" s="85"/>
      <c r="B20" s="91" t="s">
        <v>14</v>
      </c>
      <c r="C20" s="92" t="s">
        <v>15</v>
      </c>
      <c r="D20" s="92" t="s">
        <v>16</v>
      </c>
      <c r="E20" s="91" t="s">
        <v>17</v>
      </c>
      <c r="F20" s="92" t="s">
        <v>18</v>
      </c>
      <c r="G20" s="91" t="s">
        <v>19</v>
      </c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  <c r="IU20" s="79"/>
    </row>
    <row r="21" spans="1:255" ht="12" customHeight="1" x14ac:dyDescent="0.25">
      <c r="A21" s="5"/>
      <c r="B21" s="93" t="s">
        <v>61</v>
      </c>
      <c r="C21" s="94" t="s">
        <v>20</v>
      </c>
      <c r="D21" s="94">
        <v>2</v>
      </c>
      <c r="E21" s="94" t="s">
        <v>62</v>
      </c>
      <c r="F21" s="95">
        <v>20000</v>
      </c>
      <c r="G21" s="96">
        <f t="shared" ref="G21:G29" si="0">(D21*F21)</f>
        <v>40000</v>
      </c>
    </row>
    <row r="22" spans="1:255" ht="12" customHeight="1" x14ac:dyDescent="0.25">
      <c r="A22" s="5"/>
      <c r="B22" s="93" t="s">
        <v>63</v>
      </c>
      <c r="C22" s="94" t="s">
        <v>20</v>
      </c>
      <c r="D22" s="94">
        <v>2</v>
      </c>
      <c r="E22" s="94" t="s">
        <v>64</v>
      </c>
      <c r="F22" s="95">
        <v>20000</v>
      </c>
      <c r="G22" s="96">
        <f t="shared" si="0"/>
        <v>40000</v>
      </c>
    </row>
    <row r="23" spans="1:255" ht="25.5" x14ac:dyDescent="0.25">
      <c r="A23" s="5"/>
      <c r="B23" s="98" t="s">
        <v>65</v>
      </c>
      <c r="C23" s="94" t="s">
        <v>20</v>
      </c>
      <c r="D23" s="94">
        <v>2</v>
      </c>
      <c r="E23" s="94" t="s">
        <v>66</v>
      </c>
      <c r="F23" s="95">
        <v>20000</v>
      </c>
      <c r="G23" s="96">
        <f t="shared" si="0"/>
        <v>40000</v>
      </c>
    </row>
    <row r="24" spans="1:255" ht="12" customHeight="1" x14ac:dyDescent="0.25">
      <c r="A24" s="5"/>
      <c r="B24" s="93" t="s">
        <v>67</v>
      </c>
      <c r="C24" s="94" t="s">
        <v>20</v>
      </c>
      <c r="D24" s="94">
        <v>4</v>
      </c>
      <c r="E24" s="94" t="s">
        <v>68</v>
      </c>
      <c r="F24" s="95">
        <v>20000</v>
      </c>
      <c r="G24" s="96">
        <f t="shared" si="0"/>
        <v>80000</v>
      </c>
    </row>
    <row r="25" spans="1:255" ht="12" customHeight="1" x14ac:dyDescent="0.25">
      <c r="A25" s="5"/>
      <c r="B25" s="93" t="s">
        <v>69</v>
      </c>
      <c r="C25" s="94" t="s">
        <v>20</v>
      </c>
      <c r="D25" s="94">
        <v>4</v>
      </c>
      <c r="E25" s="94" t="s">
        <v>70</v>
      </c>
      <c r="F25" s="95">
        <v>20000</v>
      </c>
      <c r="G25" s="96">
        <f t="shared" si="0"/>
        <v>80000</v>
      </c>
    </row>
    <row r="26" spans="1:255" ht="12" customHeight="1" x14ac:dyDescent="0.25">
      <c r="A26" s="5"/>
      <c r="B26" s="93" t="s">
        <v>71</v>
      </c>
      <c r="C26" s="94" t="s">
        <v>20</v>
      </c>
      <c r="D26" s="94">
        <v>5</v>
      </c>
      <c r="E26" s="94" t="s">
        <v>24</v>
      </c>
      <c r="F26" s="95">
        <v>20000</v>
      </c>
      <c r="G26" s="96">
        <f t="shared" si="0"/>
        <v>100000</v>
      </c>
    </row>
    <row r="27" spans="1:255" ht="12" customHeight="1" x14ac:dyDescent="0.25">
      <c r="A27" s="5"/>
      <c r="B27" s="93" t="s">
        <v>72</v>
      </c>
      <c r="C27" s="94" t="s">
        <v>20</v>
      </c>
      <c r="D27" s="94">
        <v>38</v>
      </c>
      <c r="E27" s="94" t="s">
        <v>73</v>
      </c>
      <c r="F27" s="95">
        <v>20000</v>
      </c>
      <c r="G27" s="96">
        <f t="shared" si="0"/>
        <v>760000</v>
      </c>
    </row>
    <row r="28" spans="1:255" ht="51" x14ac:dyDescent="0.25">
      <c r="A28" s="5"/>
      <c r="B28" s="98" t="s">
        <v>106</v>
      </c>
      <c r="C28" s="94" t="s">
        <v>20</v>
      </c>
      <c r="D28" s="94">
        <v>3</v>
      </c>
      <c r="E28" s="94" t="s">
        <v>73</v>
      </c>
      <c r="F28" s="95">
        <v>20000</v>
      </c>
      <c r="G28" s="96">
        <f t="shared" si="0"/>
        <v>60000</v>
      </c>
    </row>
    <row r="29" spans="1:255" ht="12" customHeight="1" x14ac:dyDescent="0.25">
      <c r="A29" s="5"/>
      <c r="B29" s="93" t="s">
        <v>74</v>
      </c>
      <c r="C29" s="94" t="s">
        <v>20</v>
      </c>
      <c r="D29" s="94">
        <v>4</v>
      </c>
      <c r="E29" s="94" t="s">
        <v>75</v>
      </c>
      <c r="F29" s="95">
        <v>20000</v>
      </c>
      <c r="G29" s="96">
        <f t="shared" si="0"/>
        <v>80000</v>
      </c>
    </row>
    <row r="30" spans="1:255" s="80" customFormat="1" ht="11.25" customHeight="1" x14ac:dyDescent="0.25">
      <c r="A30" s="79"/>
      <c r="B30" s="12" t="s">
        <v>21</v>
      </c>
      <c r="C30" s="13"/>
      <c r="D30" s="13"/>
      <c r="E30" s="13"/>
      <c r="F30" s="14"/>
      <c r="G30" s="15">
        <f>SUM(G21:G29)</f>
        <v>1280000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  <c r="IU30" s="79"/>
    </row>
    <row r="31" spans="1:255" ht="12" customHeight="1" x14ac:dyDescent="0.25">
      <c r="A31" s="2"/>
      <c r="B31" s="8"/>
      <c r="C31" s="10"/>
      <c r="D31" s="10"/>
      <c r="E31" s="10"/>
      <c r="F31" s="11"/>
      <c r="G31" s="11"/>
    </row>
    <row r="32" spans="1:255" s="80" customFormat="1" ht="12" customHeight="1" x14ac:dyDescent="0.25">
      <c r="A32" s="85"/>
      <c r="B32" s="86" t="s">
        <v>82</v>
      </c>
      <c r="C32" s="87"/>
      <c r="D32" s="88"/>
      <c r="E32" s="88"/>
      <c r="F32" s="89"/>
      <c r="G32" s="90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  <c r="IU32" s="79"/>
    </row>
    <row r="33" spans="1:255" s="80" customFormat="1" ht="24" customHeight="1" x14ac:dyDescent="0.25">
      <c r="A33" s="85"/>
      <c r="B33" s="91" t="s">
        <v>14</v>
      </c>
      <c r="C33" s="92" t="s">
        <v>15</v>
      </c>
      <c r="D33" s="92" t="s">
        <v>76</v>
      </c>
      <c r="E33" s="91" t="s">
        <v>77</v>
      </c>
      <c r="F33" s="92" t="s">
        <v>78</v>
      </c>
      <c r="G33" s="91" t="s">
        <v>19</v>
      </c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  <c r="IU33" s="79"/>
    </row>
    <row r="34" spans="1:255" ht="12" customHeight="1" x14ac:dyDescent="0.25">
      <c r="A34" s="5"/>
      <c r="B34" s="93" t="s">
        <v>79</v>
      </c>
      <c r="C34" s="94" t="s">
        <v>15</v>
      </c>
      <c r="D34" s="94">
        <v>142</v>
      </c>
      <c r="E34" s="94" t="s">
        <v>80</v>
      </c>
      <c r="F34" s="95">
        <v>2800</v>
      </c>
      <c r="G34" s="96">
        <f>D34*F34</f>
        <v>397600</v>
      </c>
    </row>
    <row r="35" spans="1:255" ht="12" customHeight="1" x14ac:dyDescent="0.25">
      <c r="A35" s="5"/>
      <c r="B35" s="93" t="s">
        <v>81</v>
      </c>
      <c r="C35" s="94" t="s">
        <v>30</v>
      </c>
      <c r="D35" s="94">
        <v>10</v>
      </c>
      <c r="E35" s="94" t="s">
        <v>70</v>
      </c>
      <c r="F35" s="95">
        <v>9000</v>
      </c>
      <c r="G35" s="96">
        <f>D35*F35</f>
        <v>90000</v>
      </c>
    </row>
    <row r="36" spans="1:255" s="80" customFormat="1" ht="11.25" customHeight="1" x14ac:dyDescent="0.25">
      <c r="A36" s="79"/>
      <c r="B36" s="12" t="s">
        <v>22</v>
      </c>
      <c r="C36" s="13"/>
      <c r="D36" s="13"/>
      <c r="E36" s="13"/>
      <c r="F36" s="14"/>
      <c r="G36" s="15">
        <f>SUM(G34:G35)</f>
        <v>487600</v>
      </c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  <c r="IU36" s="79"/>
    </row>
    <row r="37" spans="1:255" s="80" customFormat="1" ht="15.75" customHeight="1" x14ac:dyDescent="0.25">
      <c r="A37" s="85"/>
      <c r="B37" s="99"/>
      <c r="C37" s="100"/>
      <c r="D37" s="100"/>
      <c r="E37" s="100"/>
      <c r="F37" s="101"/>
      <c r="G37" s="101"/>
      <c r="H37" s="79"/>
      <c r="I37" s="79"/>
      <c r="J37" s="79"/>
      <c r="K37" s="102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  <c r="IL37" s="79"/>
      <c r="IM37" s="79"/>
      <c r="IN37" s="79"/>
      <c r="IO37" s="79"/>
      <c r="IP37" s="79"/>
      <c r="IQ37" s="79"/>
      <c r="IR37" s="79"/>
      <c r="IS37" s="79"/>
      <c r="IT37" s="79"/>
      <c r="IU37" s="79"/>
    </row>
    <row r="38" spans="1:255" s="80" customFormat="1" ht="12" customHeight="1" x14ac:dyDescent="0.25">
      <c r="A38" s="85"/>
      <c r="B38" s="86" t="s">
        <v>23</v>
      </c>
      <c r="C38" s="87"/>
      <c r="D38" s="88"/>
      <c r="E38" s="88"/>
      <c r="F38" s="89"/>
      <c r="G38" s="90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  <c r="IL38" s="79"/>
      <c r="IM38" s="79"/>
      <c r="IN38" s="79"/>
      <c r="IO38" s="79"/>
      <c r="IP38" s="79"/>
      <c r="IQ38" s="79"/>
      <c r="IR38" s="79"/>
      <c r="IS38" s="79"/>
      <c r="IT38" s="79"/>
      <c r="IU38" s="79"/>
    </row>
    <row r="39" spans="1:255" s="80" customFormat="1" ht="24" customHeight="1" x14ac:dyDescent="0.25">
      <c r="A39" s="85"/>
      <c r="B39" s="91" t="s">
        <v>14</v>
      </c>
      <c r="C39" s="92" t="s">
        <v>15</v>
      </c>
      <c r="D39" s="92" t="s">
        <v>16</v>
      </c>
      <c r="E39" s="91" t="s">
        <v>17</v>
      </c>
      <c r="F39" s="92" t="s">
        <v>18</v>
      </c>
      <c r="G39" s="91" t="s">
        <v>19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  <c r="IL39" s="79"/>
      <c r="IM39" s="79"/>
      <c r="IN39" s="79"/>
      <c r="IO39" s="79"/>
      <c r="IP39" s="79"/>
      <c r="IQ39" s="79"/>
      <c r="IR39" s="79"/>
      <c r="IS39" s="79"/>
      <c r="IT39" s="79"/>
      <c r="IU39" s="79"/>
    </row>
    <row r="40" spans="1:255" ht="12" customHeight="1" x14ac:dyDescent="0.25">
      <c r="A40" s="5"/>
      <c r="B40" s="93" t="s">
        <v>83</v>
      </c>
      <c r="C40" s="94"/>
      <c r="D40" s="94"/>
      <c r="E40" s="94"/>
      <c r="F40" s="95"/>
      <c r="G40" s="96"/>
    </row>
    <row r="41" spans="1:255" s="80" customFormat="1" ht="11.25" customHeight="1" x14ac:dyDescent="0.25">
      <c r="A41" s="79"/>
      <c r="B41" s="12" t="s">
        <v>25</v>
      </c>
      <c r="C41" s="13"/>
      <c r="D41" s="13"/>
      <c r="E41" s="13"/>
      <c r="F41" s="14"/>
      <c r="G41" s="15">
        <f>SUM(G40:G40)</f>
        <v>0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  <c r="IL41" s="79"/>
      <c r="IM41" s="79"/>
      <c r="IN41" s="79"/>
      <c r="IO41" s="79"/>
      <c r="IP41" s="79"/>
      <c r="IQ41" s="79"/>
      <c r="IR41" s="79"/>
      <c r="IS41" s="79"/>
      <c r="IT41" s="79"/>
      <c r="IU41" s="79"/>
    </row>
    <row r="42" spans="1:255" s="80" customFormat="1" ht="15.75" customHeight="1" x14ac:dyDescent="0.25">
      <c r="A42" s="85"/>
      <c r="B42" s="99"/>
      <c r="C42" s="100"/>
      <c r="D42" s="100"/>
      <c r="E42" s="100"/>
      <c r="F42" s="101"/>
      <c r="G42" s="101"/>
      <c r="H42" s="79"/>
      <c r="I42" s="79"/>
      <c r="J42" s="79"/>
      <c r="K42" s="102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  <c r="IJ42" s="79"/>
      <c r="IK42" s="79"/>
      <c r="IL42" s="79"/>
      <c r="IM42" s="79"/>
      <c r="IN42" s="79"/>
      <c r="IO42" s="79"/>
      <c r="IP42" s="79"/>
      <c r="IQ42" s="79"/>
      <c r="IR42" s="79"/>
      <c r="IS42" s="79"/>
      <c r="IT42" s="79"/>
      <c r="IU42" s="79"/>
    </row>
    <row r="43" spans="1:255" s="80" customFormat="1" ht="12" customHeight="1" x14ac:dyDescent="0.25">
      <c r="A43" s="85"/>
      <c r="B43" s="86" t="s">
        <v>26</v>
      </c>
      <c r="C43" s="87"/>
      <c r="D43" s="88"/>
      <c r="E43" s="88"/>
      <c r="F43" s="89"/>
      <c r="G43" s="90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  <c r="IL43" s="79"/>
      <c r="IM43" s="79"/>
      <c r="IN43" s="79"/>
      <c r="IO43" s="79"/>
      <c r="IP43" s="79"/>
      <c r="IQ43" s="79"/>
      <c r="IR43" s="79"/>
      <c r="IS43" s="79"/>
      <c r="IT43" s="79"/>
      <c r="IU43" s="79"/>
    </row>
    <row r="44" spans="1:255" s="80" customFormat="1" ht="24" customHeight="1" x14ac:dyDescent="0.25">
      <c r="A44" s="85"/>
      <c r="B44" s="91" t="s">
        <v>27</v>
      </c>
      <c r="C44" s="92" t="s">
        <v>28</v>
      </c>
      <c r="D44" s="92" t="s">
        <v>29</v>
      </c>
      <c r="E44" s="91" t="s">
        <v>17</v>
      </c>
      <c r="F44" s="92" t="s">
        <v>18</v>
      </c>
      <c r="G44" s="91" t="s">
        <v>19</v>
      </c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  <c r="IL44" s="79"/>
      <c r="IM44" s="79"/>
      <c r="IN44" s="79"/>
      <c r="IO44" s="79"/>
      <c r="IP44" s="79"/>
      <c r="IQ44" s="79"/>
      <c r="IR44" s="79"/>
      <c r="IS44" s="79"/>
      <c r="IT44" s="79"/>
      <c r="IU44" s="79"/>
    </row>
    <row r="45" spans="1:255" ht="12" customHeight="1" x14ac:dyDescent="0.25">
      <c r="A45" s="5"/>
      <c r="B45" s="114" t="s">
        <v>119</v>
      </c>
      <c r="C45" s="94"/>
      <c r="D45" s="94"/>
      <c r="E45" s="94"/>
      <c r="F45" s="95"/>
      <c r="G45" s="96"/>
    </row>
    <row r="46" spans="1:255" ht="12" customHeight="1" x14ac:dyDescent="0.25">
      <c r="A46" s="5"/>
      <c r="B46" s="93" t="s">
        <v>84</v>
      </c>
      <c r="C46" s="94" t="s">
        <v>30</v>
      </c>
      <c r="D46" s="94">
        <v>400</v>
      </c>
      <c r="E46" s="94" t="s">
        <v>64</v>
      </c>
      <c r="F46" s="95">
        <v>900</v>
      </c>
      <c r="G46" s="96">
        <f>(D46*F46)</f>
        <v>360000</v>
      </c>
    </row>
    <row r="47" spans="1:255" ht="25.5" x14ac:dyDescent="0.25">
      <c r="A47" s="5"/>
      <c r="B47" s="98" t="s">
        <v>85</v>
      </c>
      <c r="C47" s="94" t="s">
        <v>30</v>
      </c>
      <c r="D47" s="94">
        <v>400</v>
      </c>
      <c r="E47" s="94" t="s">
        <v>66</v>
      </c>
      <c r="F47" s="95">
        <v>900</v>
      </c>
      <c r="G47" s="96">
        <f>(D47*F47)</f>
        <v>360000</v>
      </c>
    </row>
    <row r="48" spans="1:255" ht="12" customHeight="1" x14ac:dyDescent="0.25">
      <c r="A48" s="5"/>
      <c r="B48" s="93" t="s">
        <v>107</v>
      </c>
      <c r="C48" s="94" t="s">
        <v>30</v>
      </c>
      <c r="D48" s="94">
        <v>40</v>
      </c>
      <c r="E48" s="94" t="s">
        <v>86</v>
      </c>
      <c r="F48" s="95">
        <v>2800</v>
      </c>
      <c r="G48" s="96">
        <f>(D48*F48)</f>
        <v>112000</v>
      </c>
    </row>
    <row r="49" spans="1:255" ht="12" customHeight="1" x14ac:dyDescent="0.25">
      <c r="A49" s="5"/>
      <c r="B49" s="93" t="s">
        <v>87</v>
      </c>
      <c r="C49" s="94" t="s">
        <v>88</v>
      </c>
      <c r="D49" s="94">
        <v>2</v>
      </c>
      <c r="E49" s="94" t="s">
        <v>66</v>
      </c>
      <c r="F49" s="95">
        <v>28900</v>
      </c>
      <c r="G49" s="96">
        <f>(D49*F49)</f>
        <v>57800</v>
      </c>
    </row>
    <row r="50" spans="1:255" ht="12" customHeight="1" x14ac:dyDescent="0.25">
      <c r="A50" s="5"/>
      <c r="B50" s="114" t="s">
        <v>120</v>
      </c>
      <c r="C50" s="94"/>
      <c r="D50" s="94"/>
      <c r="E50" s="94"/>
      <c r="F50" s="95"/>
      <c r="G50" s="96"/>
    </row>
    <row r="51" spans="1:255" ht="12" customHeight="1" x14ac:dyDescent="0.25">
      <c r="A51" s="5"/>
      <c r="B51" s="93" t="s">
        <v>89</v>
      </c>
      <c r="C51" s="94" t="s">
        <v>90</v>
      </c>
      <c r="D51" s="94">
        <v>20</v>
      </c>
      <c r="E51" s="94" t="s">
        <v>24</v>
      </c>
      <c r="F51" s="95">
        <v>12000</v>
      </c>
      <c r="G51" s="96">
        <f>(D51*F51)</f>
        <v>240000</v>
      </c>
    </row>
    <row r="52" spans="1:255" ht="12" customHeight="1" x14ac:dyDescent="0.25">
      <c r="A52" s="5"/>
      <c r="B52" s="114" t="s">
        <v>121</v>
      </c>
      <c r="C52" s="94"/>
      <c r="D52" s="94"/>
      <c r="E52" s="94"/>
      <c r="F52" s="95"/>
      <c r="G52" s="96"/>
    </row>
    <row r="53" spans="1:255" ht="12" customHeight="1" x14ac:dyDescent="0.25">
      <c r="A53" s="5"/>
      <c r="B53" s="93" t="s">
        <v>91</v>
      </c>
      <c r="C53" s="94" t="s">
        <v>90</v>
      </c>
      <c r="D53" s="94">
        <v>5</v>
      </c>
      <c r="E53" s="94" t="s">
        <v>66</v>
      </c>
      <c r="F53" s="95">
        <v>1600</v>
      </c>
      <c r="G53" s="96">
        <f>(D53*F53)</f>
        <v>8000</v>
      </c>
    </row>
    <row r="54" spans="1:255" ht="12" customHeight="1" x14ac:dyDescent="0.25">
      <c r="A54" s="5"/>
      <c r="B54" s="93" t="s">
        <v>92</v>
      </c>
      <c r="C54" s="94" t="s">
        <v>90</v>
      </c>
      <c r="D54" s="94">
        <v>5</v>
      </c>
      <c r="E54" s="94" t="s">
        <v>66</v>
      </c>
      <c r="F54" s="95">
        <v>2500</v>
      </c>
      <c r="G54" s="96">
        <f>(D54*F54)</f>
        <v>12500</v>
      </c>
    </row>
    <row r="55" spans="1:255" ht="12" customHeight="1" x14ac:dyDescent="0.25">
      <c r="A55" s="5"/>
      <c r="B55" s="129" t="s">
        <v>122</v>
      </c>
      <c r="C55" s="94"/>
      <c r="D55" s="94"/>
      <c r="E55" s="94"/>
      <c r="F55" s="95"/>
      <c r="G55" s="96"/>
    </row>
    <row r="56" spans="1:255" ht="12" customHeight="1" x14ac:dyDescent="0.25">
      <c r="A56" s="5"/>
      <c r="B56" s="93" t="s">
        <v>118</v>
      </c>
      <c r="C56" s="94" t="s">
        <v>93</v>
      </c>
      <c r="D56" s="94">
        <v>400</v>
      </c>
      <c r="E56" s="94" t="s">
        <v>94</v>
      </c>
      <c r="F56" s="95">
        <v>860</v>
      </c>
      <c r="G56" s="96">
        <f>(D56*F56)</f>
        <v>344000</v>
      </c>
    </row>
    <row r="57" spans="1:255" ht="12" customHeight="1" x14ac:dyDescent="0.25">
      <c r="A57" s="5"/>
      <c r="B57" s="93" t="s">
        <v>95</v>
      </c>
      <c r="C57" s="94" t="s">
        <v>96</v>
      </c>
      <c r="D57" s="94">
        <v>1</v>
      </c>
      <c r="E57" s="94" t="s">
        <v>97</v>
      </c>
      <c r="F57" s="95">
        <v>24600</v>
      </c>
      <c r="G57" s="96">
        <f>(D57*F57)</f>
        <v>24600</v>
      </c>
    </row>
    <row r="58" spans="1:255" ht="12" customHeight="1" x14ac:dyDescent="0.25">
      <c r="A58" s="5"/>
      <c r="B58" s="93" t="s">
        <v>117</v>
      </c>
      <c r="C58" s="94" t="s">
        <v>88</v>
      </c>
      <c r="D58" s="94">
        <v>2.4</v>
      </c>
      <c r="E58" s="94" t="s">
        <v>97</v>
      </c>
      <c r="F58" s="95">
        <v>4500</v>
      </c>
      <c r="G58" s="96">
        <f>(D58*F58)</f>
        <v>10800</v>
      </c>
    </row>
    <row r="59" spans="1:255" ht="12" customHeight="1" x14ac:dyDescent="0.25">
      <c r="A59" s="5"/>
      <c r="B59" s="114" t="s">
        <v>123</v>
      </c>
      <c r="C59" s="94"/>
      <c r="D59" s="94"/>
      <c r="E59" s="94"/>
      <c r="F59" s="95"/>
      <c r="G59" s="96"/>
    </row>
    <row r="60" spans="1:255" ht="12" customHeight="1" x14ac:dyDescent="0.25">
      <c r="A60" s="5"/>
      <c r="B60" s="93" t="s">
        <v>98</v>
      </c>
      <c r="C60" s="94" t="s">
        <v>88</v>
      </c>
      <c r="D60" s="94">
        <v>1</v>
      </c>
      <c r="E60" s="94" t="s">
        <v>70</v>
      </c>
      <c r="F60" s="95">
        <v>7490</v>
      </c>
      <c r="G60" s="96">
        <f>(D60*F60)</f>
        <v>7490</v>
      </c>
    </row>
    <row r="61" spans="1:255" s="80" customFormat="1" ht="11.25" customHeight="1" x14ac:dyDescent="0.25">
      <c r="A61" s="79"/>
      <c r="B61" s="12" t="s">
        <v>31</v>
      </c>
      <c r="C61" s="13"/>
      <c r="D61" s="13"/>
      <c r="E61" s="13"/>
      <c r="F61" s="14"/>
      <c r="G61" s="15">
        <f>SUM(G45:G60)</f>
        <v>1537190</v>
      </c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  <c r="EO61" s="79"/>
      <c r="EP61" s="79"/>
      <c r="EQ61" s="79"/>
      <c r="ER61" s="79"/>
      <c r="ES61" s="79"/>
      <c r="ET61" s="79"/>
      <c r="EU61" s="79"/>
      <c r="EV61" s="79"/>
      <c r="EW61" s="79"/>
      <c r="EX61" s="79"/>
      <c r="EY61" s="79"/>
      <c r="EZ61" s="79"/>
      <c r="FA61" s="79"/>
      <c r="FB61" s="79"/>
      <c r="FC61" s="79"/>
      <c r="FD61" s="79"/>
      <c r="FE61" s="79"/>
      <c r="FF61" s="79"/>
      <c r="FG61" s="79"/>
      <c r="FH61" s="79"/>
      <c r="FI61" s="79"/>
      <c r="FJ61" s="79"/>
      <c r="FK61" s="79"/>
      <c r="FL61" s="79"/>
      <c r="FM61" s="79"/>
      <c r="FN61" s="79"/>
      <c r="FO61" s="79"/>
      <c r="FP61" s="79"/>
      <c r="FQ61" s="79"/>
      <c r="FR61" s="79"/>
      <c r="FS61" s="79"/>
      <c r="FT61" s="79"/>
      <c r="FU61" s="79"/>
      <c r="FV61" s="79"/>
      <c r="FW61" s="79"/>
      <c r="FX61" s="79"/>
      <c r="FY61" s="79"/>
      <c r="FZ61" s="79"/>
      <c r="GA61" s="79"/>
      <c r="GB61" s="79"/>
      <c r="GC61" s="79"/>
      <c r="GD61" s="79"/>
      <c r="GE61" s="79"/>
      <c r="GF61" s="79"/>
      <c r="GG61" s="79"/>
      <c r="GH61" s="79"/>
      <c r="GI61" s="79"/>
      <c r="GJ61" s="79"/>
      <c r="GK61" s="79"/>
      <c r="GL61" s="79"/>
      <c r="GM61" s="79"/>
      <c r="GN61" s="79"/>
      <c r="GO61" s="79"/>
      <c r="GP61" s="79"/>
      <c r="GQ61" s="79"/>
      <c r="GR61" s="79"/>
      <c r="GS61" s="79"/>
      <c r="GT61" s="79"/>
      <c r="GU61" s="79"/>
      <c r="GV61" s="79"/>
      <c r="GW61" s="79"/>
      <c r="GX61" s="79"/>
      <c r="GY61" s="79"/>
      <c r="GZ61" s="79"/>
      <c r="HA61" s="79"/>
      <c r="HB61" s="79"/>
      <c r="HC61" s="79"/>
      <c r="HD61" s="79"/>
      <c r="HE61" s="79"/>
      <c r="HF61" s="79"/>
      <c r="HG61" s="79"/>
      <c r="HH61" s="79"/>
      <c r="HI61" s="79"/>
      <c r="HJ61" s="79"/>
      <c r="HK61" s="79"/>
      <c r="HL61" s="79"/>
      <c r="HM61" s="79"/>
      <c r="HN61" s="79"/>
      <c r="HO61" s="79"/>
      <c r="HP61" s="79"/>
      <c r="HQ61" s="79"/>
      <c r="HR61" s="79"/>
      <c r="HS61" s="79"/>
      <c r="HT61" s="79"/>
      <c r="HU61" s="79"/>
      <c r="HV61" s="79"/>
      <c r="HW61" s="79"/>
      <c r="HX61" s="79"/>
      <c r="HY61" s="79"/>
      <c r="HZ61" s="79"/>
      <c r="IA61" s="79"/>
      <c r="IB61" s="79"/>
      <c r="IC61" s="79"/>
      <c r="ID61" s="79"/>
      <c r="IE61" s="79"/>
      <c r="IF61" s="79"/>
      <c r="IG61" s="79"/>
      <c r="IH61" s="79"/>
      <c r="II61" s="79"/>
      <c r="IJ61" s="79"/>
      <c r="IK61" s="79"/>
      <c r="IL61" s="79"/>
      <c r="IM61" s="79"/>
      <c r="IN61" s="79"/>
      <c r="IO61" s="79"/>
      <c r="IP61" s="79"/>
      <c r="IQ61" s="79"/>
      <c r="IR61" s="79"/>
      <c r="IS61" s="79"/>
      <c r="IT61" s="79"/>
      <c r="IU61" s="79"/>
    </row>
    <row r="62" spans="1:255" s="80" customFormat="1" ht="15.75" customHeight="1" x14ac:dyDescent="0.25">
      <c r="A62" s="85"/>
      <c r="B62" s="99"/>
      <c r="C62" s="100"/>
      <c r="D62" s="100"/>
      <c r="E62" s="100"/>
      <c r="F62" s="101"/>
      <c r="G62" s="101"/>
      <c r="H62" s="79"/>
      <c r="I62" s="79"/>
      <c r="J62" s="79"/>
      <c r="K62" s="102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</row>
    <row r="63" spans="1:255" s="80" customFormat="1" ht="12" customHeight="1" x14ac:dyDescent="0.25">
      <c r="A63" s="85"/>
      <c r="B63" s="86" t="s">
        <v>32</v>
      </c>
      <c r="C63" s="87"/>
      <c r="D63" s="88"/>
      <c r="E63" s="88"/>
      <c r="F63" s="89"/>
      <c r="G63" s="90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  <c r="EO63" s="79"/>
      <c r="EP63" s="79"/>
      <c r="EQ63" s="79"/>
      <c r="ER63" s="79"/>
      <c r="ES63" s="79"/>
      <c r="ET63" s="79"/>
      <c r="EU63" s="79"/>
      <c r="EV63" s="79"/>
      <c r="EW63" s="79"/>
      <c r="EX63" s="79"/>
      <c r="EY63" s="79"/>
      <c r="EZ63" s="79"/>
      <c r="FA63" s="79"/>
      <c r="FB63" s="79"/>
      <c r="FC63" s="79"/>
      <c r="FD63" s="79"/>
      <c r="FE63" s="79"/>
      <c r="FF63" s="79"/>
      <c r="FG63" s="79"/>
      <c r="FH63" s="79"/>
      <c r="FI63" s="79"/>
      <c r="FJ63" s="79"/>
      <c r="FK63" s="79"/>
      <c r="FL63" s="79"/>
      <c r="FM63" s="79"/>
      <c r="FN63" s="79"/>
      <c r="FO63" s="79"/>
      <c r="FP63" s="79"/>
      <c r="FQ63" s="79"/>
      <c r="FR63" s="79"/>
      <c r="FS63" s="79"/>
      <c r="FT63" s="79"/>
      <c r="FU63" s="79"/>
      <c r="FV63" s="79"/>
      <c r="FW63" s="79"/>
      <c r="FX63" s="79"/>
      <c r="FY63" s="79"/>
      <c r="FZ63" s="79"/>
      <c r="GA63" s="79"/>
      <c r="GB63" s="79"/>
      <c r="GC63" s="79"/>
      <c r="GD63" s="79"/>
      <c r="GE63" s="79"/>
      <c r="GF63" s="79"/>
      <c r="GG63" s="79"/>
      <c r="GH63" s="79"/>
      <c r="GI63" s="79"/>
      <c r="GJ63" s="79"/>
      <c r="GK63" s="79"/>
      <c r="GL63" s="79"/>
      <c r="GM63" s="79"/>
      <c r="GN63" s="79"/>
      <c r="GO63" s="79"/>
      <c r="GP63" s="79"/>
      <c r="GQ63" s="79"/>
      <c r="GR63" s="79"/>
      <c r="GS63" s="79"/>
      <c r="GT63" s="79"/>
      <c r="GU63" s="79"/>
      <c r="GV63" s="79"/>
      <c r="GW63" s="79"/>
      <c r="GX63" s="79"/>
      <c r="GY63" s="79"/>
      <c r="GZ63" s="79"/>
      <c r="HA63" s="79"/>
      <c r="HB63" s="79"/>
      <c r="HC63" s="79"/>
      <c r="HD63" s="79"/>
      <c r="HE63" s="79"/>
      <c r="HF63" s="79"/>
      <c r="HG63" s="79"/>
      <c r="HH63" s="79"/>
      <c r="HI63" s="79"/>
      <c r="HJ63" s="79"/>
      <c r="HK63" s="79"/>
      <c r="HL63" s="79"/>
      <c r="HM63" s="79"/>
      <c r="HN63" s="79"/>
      <c r="HO63" s="79"/>
      <c r="HP63" s="79"/>
      <c r="HQ63" s="79"/>
      <c r="HR63" s="79"/>
      <c r="HS63" s="79"/>
      <c r="HT63" s="79"/>
      <c r="HU63" s="79"/>
      <c r="HV63" s="79"/>
      <c r="HW63" s="79"/>
      <c r="HX63" s="79"/>
      <c r="HY63" s="79"/>
      <c r="HZ63" s="79"/>
      <c r="IA63" s="79"/>
      <c r="IB63" s="79"/>
      <c r="IC63" s="79"/>
      <c r="ID63" s="79"/>
      <c r="IE63" s="79"/>
      <c r="IF63" s="79"/>
      <c r="IG63" s="79"/>
      <c r="IH63" s="79"/>
      <c r="II63" s="79"/>
      <c r="IJ63" s="79"/>
      <c r="IK63" s="79"/>
      <c r="IL63" s="79"/>
      <c r="IM63" s="79"/>
      <c r="IN63" s="79"/>
      <c r="IO63" s="79"/>
      <c r="IP63" s="79"/>
      <c r="IQ63" s="79"/>
      <c r="IR63" s="79"/>
      <c r="IS63" s="79"/>
      <c r="IT63" s="79"/>
      <c r="IU63" s="79"/>
    </row>
    <row r="64" spans="1:255" s="80" customFormat="1" ht="24" customHeight="1" x14ac:dyDescent="0.25">
      <c r="A64" s="85"/>
      <c r="B64" s="91" t="s">
        <v>33</v>
      </c>
      <c r="C64" s="92" t="s">
        <v>28</v>
      </c>
      <c r="D64" s="92" t="s">
        <v>29</v>
      </c>
      <c r="E64" s="91" t="s">
        <v>17</v>
      </c>
      <c r="F64" s="92" t="s">
        <v>18</v>
      </c>
      <c r="G64" s="91" t="s">
        <v>19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  <c r="EO64" s="79"/>
      <c r="EP64" s="79"/>
      <c r="EQ64" s="79"/>
      <c r="ER64" s="79"/>
      <c r="ES64" s="79"/>
      <c r="ET64" s="79"/>
      <c r="EU64" s="79"/>
      <c r="EV64" s="79"/>
      <c r="EW64" s="79"/>
      <c r="EX64" s="79"/>
      <c r="EY64" s="79"/>
      <c r="EZ64" s="79"/>
      <c r="FA64" s="79"/>
      <c r="FB64" s="79"/>
      <c r="FC64" s="79"/>
      <c r="FD64" s="79"/>
      <c r="FE64" s="79"/>
      <c r="FF64" s="79"/>
      <c r="FG64" s="79"/>
      <c r="FH64" s="79"/>
      <c r="FI64" s="79"/>
      <c r="FJ64" s="79"/>
      <c r="FK64" s="79"/>
      <c r="FL64" s="79"/>
      <c r="FM64" s="79"/>
      <c r="FN64" s="79"/>
      <c r="FO64" s="79"/>
      <c r="FP64" s="79"/>
      <c r="FQ64" s="79"/>
      <c r="FR64" s="79"/>
      <c r="FS64" s="79"/>
      <c r="FT64" s="79"/>
      <c r="FU64" s="79"/>
      <c r="FV64" s="79"/>
      <c r="FW64" s="79"/>
      <c r="FX64" s="79"/>
      <c r="FY64" s="79"/>
      <c r="FZ64" s="79"/>
      <c r="GA64" s="79"/>
      <c r="GB64" s="79"/>
      <c r="GC64" s="79"/>
      <c r="GD64" s="79"/>
      <c r="GE64" s="79"/>
      <c r="GF64" s="79"/>
      <c r="GG64" s="79"/>
      <c r="GH64" s="79"/>
      <c r="GI64" s="79"/>
      <c r="GJ64" s="79"/>
      <c r="GK64" s="79"/>
      <c r="GL64" s="79"/>
      <c r="GM64" s="79"/>
      <c r="GN64" s="79"/>
      <c r="GO64" s="79"/>
      <c r="GP64" s="79"/>
      <c r="GQ64" s="79"/>
      <c r="GR64" s="79"/>
      <c r="GS64" s="79"/>
      <c r="GT64" s="79"/>
      <c r="GU64" s="79"/>
      <c r="GV64" s="79"/>
      <c r="GW64" s="79"/>
      <c r="GX64" s="79"/>
      <c r="GY64" s="79"/>
      <c r="GZ64" s="79"/>
      <c r="HA64" s="79"/>
      <c r="HB64" s="79"/>
      <c r="HC64" s="79"/>
      <c r="HD64" s="79"/>
      <c r="HE64" s="79"/>
      <c r="HF64" s="79"/>
      <c r="HG64" s="79"/>
      <c r="HH64" s="79"/>
      <c r="HI64" s="79"/>
      <c r="HJ64" s="79"/>
      <c r="HK64" s="79"/>
      <c r="HL64" s="79"/>
      <c r="HM64" s="79"/>
      <c r="HN64" s="79"/>
      <c r="HO64" s="79"/>
      <c r="HP64" s="79"/>
      <c r="HQ64" s="79"/>
      <c r="HR64" s="79"/>
      <c r="HS64" s="79"/>
      <c r="HT64" s="79"/>
      <c r="HU64" s="79"/>
      <c r="HV64" s="79"/>
      <c r="HW64" s="79"/>
      <c r="HX64" s="79"/>
      <c r="HY64" s="79"/>
      <c r="HZ64" s="79"/>
      <c r="IA64" s="79"/>
      <c r="IB64" s="79"/>
      <c r="IC64" s="79"/>
      <c r="ID64" s="79"/>
      <c r="IE64" s="79"/>
      <c r="IF64" s="79"/>
      <c r="IG64" s="79"/>
      <c r="IH64" s="79"/>
      <c r="II64" s="79"/>
      <c r="IJ64" s="79"/>
      <c r="IK64" s="79"/>
      <c r="IL64" s="79"/>
      <c r="IM64" s="79"/>
      <c r="IN64" s="79"/>
      <c r="IO64" s="79"/>
      <c r="IP64" s="79"/>
      <c r="IQ64" s="79"/>
      <c r="IR64" s="79"/>
      <c r="IS64" s="79"/>
      <c r="IT64" s="79"/>
      <c r="IU64" s="79"/>
    </row>
    <row r="65" spans="1:255" ht="12" customHeight="1" x14ac:dyDescent="0.25">
      <c r="A65" s="5"/>
      <c r="B65" s="93" t="s">
        <v>99</v>
      </c>
      <c r="C65" s="94" t="s">
        <v>90</v>
      </c>
      <c r="D65" s="94">
        <v>1</v>
      </c>
      <c r="E65" s="94" t="s">
        <v>100</v>
      </c>
      <c r="F65" s="95">
        <v>135600</v>
      </c>
      <c r="G65" s="96">
        <f>+F65*D65</f>
        <v>135600</v>
      </c>
    </row>
    <row r="66" spans="1:255" s="108" customFormat="1" ht="25.5" x14ac:dyDescent="0.25">
      <c r="A66" s="103"/>
      <c r="B66" s="98" t="s">
        <v>108</v>
      </c>
      <c r="C66" s="104" t="s">
        <v>88</v>
      </c>
      <c r="D66" s="104">
        <v>480</v>
      </c>
      <c r="E66" s="104" t="s">
        <v>101</v>
      </c>
      <c r="F66" s="105">
        <v>1200</v>
      </c>
      <c r="G66" s="106">
        <f>D66*F66</f>
        <v>576000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7"/>
      <c r="BQ66" s="107"/>
      <c r="BR66" s="107"/>
      <c r="BS66" s="107"/>
      <c r="BT66" s="107"/>
      <c r="BU66" s="107"/>
      <c r="BV66" s="107"/>
      <c r="BW66" s="107"/>
      <c r="BX66" s="107"/>
      <c r="BY66" s="107"/>
      <c r="BZ66" s="107"/>
      <c r="CA66" s="107"/>
      <c r="CB66" s="107"/>
      <c r="CC66" s="107"/>
      <c r="CD66" s="107"/>
      <c r="CE66" s="107"/>
      <c r="CF66" s="107"/>
      <c r="CG66" s="107"/>
      <c r="CH66" s="107"/>
      <c r="CI66" s="107"/>
      <c r="CJ66" s="107"/>
      <c r="CK66" s="107"/>
      <c r="CL66" s="107"/>
      <c r="CM66" s="107"/>
      <c r="CN66" s="107"/>
      <c r="CO66" s="107"/>
      <c r="CP66" s="107"/>
      <c r="CQ66" s="107"/>
      <c r="CR66" s="107"/>
      <c r="CS66" s="107"/>
      <c r="CT66" s="107"/>
      <c r="CU66" s="107"/>
      <c r="CV66" s="107"/>
      <c r="CW66" s="107"/>
      <c r="CX66" s="107"/>
      <c r="CY66" s="107"/>
      <c r="CZ66" s="107"/>
      <c r="DA66" s="107"/>
      <c r="DB66" s="107"/>
      <c r="DC66" s="107"/>
      <c r="DD66" s="107"/>
      <c r="DE66" s="107"/>
      <c r="DF66" s="107"/>
      <c r="DG66" s="107"/>
      <c r="DH66" s="107"/>
      <c r="DI66" s="107"/>
      <c r="DJ66" s="107"/>
      <c r="DK66" s="107"/>
      <c r="DL66" s="107"/>
      <c r="DM66" s="107"/>
      <c r="DN66" s="107"/>
      <c r="DO66" s="107"/>
      <c r="DP66" s="107"/>
      <c r="DQ66" s="107"/>
      <c r="DR66" s="107"/>
      <c r="DS66" s="107"/>
      <c r="DT66" s="107"/>
      <c r="DU66" s="107"/>
      <c r="DV66" s="107"/>
      <c r="DW66" s="107"/>
      <c r="DX66" s="107"/>
      <c r="DY66" s="107"/>
      <c r="DZ66" s="107"/>
      <c r="EA66" s="107"/>
      <c r="EB66" s="107"/>
      <c r="EC66" s="107"/>
      <c r="ED66" s="107"/>
      <c r="EE66" s="107"/>
      <c r="EF66" s="107"/>
      <c r="EG66" s="107"/>
      <c r="EH66" s="107"/>
      <c r="EI66" s="107"/>
      <c r="EJ66" s="107"/>
      <c r="EK66" s="107"/>
      <c r="EL66" s="107"/>
      <c r="EM66" s="107"/>
      <c r="EN66" s="107"/>
      <c r="EO66" s="107"/>
      <c r="EP66" s="107"/>
      <c r="EQ66" s="107"/>
      <c r="ER66" s="107"/>
      <c r="ES66" s="107"/>
      <c r="ET66" s="107"/>
      <c r="EU66" s="107"/>
      <c r="EV66" s="107"/>
      <c r="EW66" s="107"/>
      <c r="EX66" s="107"/>
      <c r="EY66" s="107"/>
      <c r="EZ66" s="107"/>
      <c r="FA66" s="107"/>
      <c r="FB66" s="107"/>
      <c r="FC66" s="107"/>
      <c r="FD66" s="107"/>
      <c r="FE66" s="107"/>
      <c r="FF66" s="107"/>
      <c r="FG66" s="107"/>
      <c r="FH66" s="107"/>
      <c r="FI66" s="107"/>
      <c r="FJ66" s="107"/>
      <c r="FK66" s="107"/>
      <c r="FL66" s="107"/>
      <c r="FM66" s="107"/>
      <c r="FN66" s="107"/>
      <c r="FO66" s="107"/>
      <c r="FP66" s="107"/>
      <c r="FQ66" s="107"/>
      <c r="FR66" s="107"/>
      <c r="FS66" s="107"/>
      <c r="FT66" s="107"/>
      <c r="FU66" s="107"/>
      <c r="FV66" s="107"/>
      <c r="FW66" s="107"/>
      <c r="FX66" s="107"/>
      <c r="FY66" s="107"/>
      <c r="FZ66" s="107"/>
      <c r="GA66" s="107"/>
      <c r="GB66" s="107"/>
      <c r="GC66" s="107"/>
      <c r="GD66" s="107"/>
      <c r="GE66" s="107"/>
      <c r="GF66" s="107"/>
      <c r="GG66" s="107"/>
      <c r="GH66" s="107"/>
      <c r="GI66" s="107"/>
      <c r="GJ66" s="107"/>
      <c r="GK66" s="107"/>
      <c r="GL66" s="107"/>
      <c r="GM66" s="107"/>
      <c r="GN66" s="107"/>
      <c r="GO66" s="107"/>
      <c r="GP66" s="107"/>
      <c r="GQ66" s="107"/>
      <c r="GR66" s="107"/>
      <c r="GS66" s="107"/>
      <c r="GT66" s="107"/>
      <c r="GU66" s="107"/>
      <c r="GV66" s="107"/>
      <c r="GW66" s="107"/>
      <c r="GX66" s="107"/>
      <c r="GY66" s="107"/>
      <c r="GZ66" s="107"/>
      <c r="HA66" s="107"/>
      <c r="HB66" s="107"/>
      <c r="HC66" s="107"/>
      <c r="HD66" s="107"/>
      <c r="HE66" s="107"/>
      <c r="HF66" s="107"/>
      <c r="HG66" s="107"/>
      <c r="HH66" s="107"/>
      <c r="HI66" s="107"/>
      <c r="HJ66" s="107"/>
      <c r="HK66" s="107"/>
      <c r="HL66" s="107"/>
      <c r="HM66" s="107"/>
      <c r="HN66" s="107"/>
      <c r="HO66" s="107"/>
      <c r="HP66" s="107"/>
      <c r="HQ66" s="107"/>
      <c r="HR66" s="107"/>
      <c r="HS66" s="107"/>
      <c r="HT66" s="107"/>
      <c r="HU66" s="107"/>
      <c r="HV66" s="107"/>
      <c r="HW66" s="107"/>
      <c r="HX66" s="107"/>
      <c r="HY66" s="107"/>
      <c r="HZ66" s="107"/>
      <c r="IA66" s="107"/>
      <c r="IB66" s="107"/>
      <c r="IC66" s="107"/>
      <c r="ID66" s="107"/>
      <c r="IE66" s="107"/>
      <c r="IF66" s="107"/>
      <c r="IG66" s="107"/>
      <c r="IH66" s="107"/>
      <c r="II66" s="107"/>
      <c r="IJ66" s="107"/>
      <c r="IK66" s="107"/>
      <c r="IL66" s="107"/>
      <c r="IM66" s="107"/>
      <c r="IN66" s="107"/>
      <c r="IO66" s="107"/>
      <c r="IP66" s="107"/>
      <c r="IQ66" s="107"/>
      <c r="IR66" s="107"/>
      <c r="IS66" s="107"/>
      <c r="IT66" s="107"/>
      <c r="IU66" s="107"/>
    </row>
    <row r="67" spans="1:255" s="80" customFormat="1" ht="11.25" customHeight="1" x14ac:dyDescent="0.25">
      <c r="A67" s="79"/>
      <c r="B67" s="12" t="s">
        <v>34</v>
      </c>
      <c r="C67" s="13"/>
      <c r="D67" s="13"/>
      <c r="E67" s="13"/>
      <c r="F67" s="14"/>
      <c r="G67" s="15">
        <f>SUM(G65:G66)</f>
        <v>711600</v>
      </c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  <c r="EO67" s="79"/>
      <c r="EP67" s="79"/>
      <c r="EQ67" s="79"/>
      <c r="ER67" s="79"/>
      <c r="ES67" s="79"/>
      <c r="ET67" s="79"/>
      <c r="EU67" s="79"/>
      <c r="EV67" s="79"/>
      <c r="EW67" s="79"/>
      <c r="EX67" s="79"/>
      <c r="EY67" s="79"/>
      <c r="EZ67" s="79"/>
      <c r="FA67" s="79"/>
      <c r="FB67" s="79"/>
      <c r="FC67" s="79"/>
      <c r="FD67" s="79"/>
      <c r="FE67" s="79"/>
      <c r="FF67" s="79"/>
      <c r="FG67" s="79"/>
      <c r="FH67" s="79"/>
      <c r="FI67" s="79"/>
      <c r="FJ67" s="79"/>
      <c r="FK67" s="79"/>
      <c r="FL67" s="79"/>
      <c r="FM67" s="79"/>
      <c r="FN67" s="79"/>
      <c r="FO67" s="79"/>
      <c r="FP67" s="79"/>
      <c r="FQ67" s="79"/>
      <c r="FR67" s="79"/>
      <c r="FS67" s="79"/>
      <c r="FT67" s="79"/>
      <c r="FU67" s="79"/>
      <c r="FV67" s="79"/>
      <c r="FW67" s="79"/>
      <c r="FX67" s="79"/>
      <c r="FY67" s="79"/>
      <c r="FZ67" s="79"/>
      <c r="GA67" s="79"/>
      <c r="GB67" s="79"/>
      <c r="GC67" s="79"/>
      <c r="GD67" s="79"/>
      <c r="GE67" s="79"/>
      <c r="GF67" s="79"/>
      <c r="GG67" s="79"/>
      <c r="GH67" s="79"/>
      <c r="GI67" s="79"/>
      <c r="GJ67" s="79"/>
      <c r="GK67" s="79"/>
      <c r="GL67" s="79"/>
      <c r="GM67" s="79"/>
      <c r="GN67" s="79"/>
      <c r="GO67" s="79"/>
      <c r="GP67" s="79"/>
      <c r="GQ67" s="79"/>
      <c r="GR67" s="79"/>
      <c r="GS67" s="79"/>
      <c r="GT67" s="79"/>
      <c r="GU67" s="79"/>
      <c r="GV67" s="79"/>
      <c r="GW67" s="79"/>
      <c r="GX67" s="79"/>
      <c r="GY67" s="79"/>
      <c r="GZ67" s="79"/>
      <c r="HA67" s="79"/>
      <c r="HB67" s="79"/>
      <c r="HC67" s="79"/>
      <c r="HD67" s="79"/>
      <c r="HE67" s="79"/>
      <c r="HF67" s="79"/>
      <c r="HG67" s="79"/>
      <c r="HH67" s="79"/>
      <c r="HI67" s="79"/>
      <c r="HJ67" s="79"/>
      <c r="HK67" s="79"/>
      <c r="HL67" s="79"/>
      <c r="HM67" s="79"/>
      <c r="HN67" s="79"/>
      <c r="HO67" s="79"/>
      <c r="HP67" s="79"/>
      <c r="HQ67" s="79"/>
      <c r="HR67" s="79"/>
      <c r="HS67" s="79"/>
      <c r="HT67" s="79"/>
      <c r="HU67" s="79"/>
      <c r="HV67" s="79"/>
      <c r="HW67" s="79"/>
      <c r="HX67" s="79"/>
      <c r="HY67" s="79"/>
      <c r="HZ67" s="79"/>
      <c r="IA67" s="79"/>
      <c r="IB67" s="79"/>
      <c r="IC67" s="79"/>
      <c r="ID67" s="79"/>
      <c r="IE67" s="79"/>
      <c r="IF67" s="79"/>
      <c r="IG67" s="79"/>
      <c r="IH67" s="79"/>
      <c r="II67" s="79"/>
      <c r="IJ67" s="79"/>
      <c r="IK67" s="79"/>
      <c r="IL67" s="79"/>
      <c r="IM67" s="79"/>
      <c r="IN67" s="79"/>
      <c r="IO67" s="79"/>
      <c r="IP67" s="79"/>
      <c r="IQ67" s="79"/>
      <c r="IR67" s="79"/>
      <c r="IS67" s="79"/>
      <c r="IT67" s="79"/>
      <c r="IU67" s="79"/>
    </row>
    <row r="68" spans="1:255" s="80" customFormat="1" ht="11.25" customHeight="1" x14ac:dyDescent="0.25">
      <c r="A68" s="79"/>
      <c r="B68" s="109"/>
      <c r="C68" s="109"/>
      <c r="D68" s="109"/>
      <c r="E68" s="109"/>
      <c r="F68" s="110"/>
      <c r="G68" s="110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  <c r="EO68" s="79"/>
      <c r="EP68" s="79"/>
      <c r="EQ68" s="79"/>
      <c r="ER68" s="79"/>
      <c r="ES68" s="79"/>
      <c r="ET68" s="79"/>
      <c r="EU68" s="79"/>
      <c r="EV68" s="79"/>
      <c r="EW68" s="79"/>
      <c r="EX68" s="79"/>
      <c r="EY68" s="79"/>
      <c r="EZ68" s="79"/>
      <c r="FA68" s="79"/>
      <c r="FB68" s="79"/>
      <c r="FC68" s="79"/>
      <c r="FD68" s="79"/>
      <c r="FE68" s="79"/>
      <c r="FF68" s="79"/>
      <c r="FG68" s="79"/>
      <c r="FH68" s="79"/>
      <c r="FI68" s="79"/>
      <c r="FJ68" s="79"/>
      <c r="FK68" s="79"/>
      <c r="FL68" s="79"/>
      <c r="FM68" s="79"/>
      <c r="FN68" s="79"/>
      <c r="FO68" s="79"/>
      <c r="FP68" s="79"/>
      <c r="FQ68" s="79"/>
      <c r="FR68" s="79"/>
      <c r="FS68" s="79"/>
      <c r="FT68" s="79"/>
      <c r="FU68" s="79"/>
      <c r="FV68" s="79"/>
      <c r="FW68" s="79"/>
      <c r="FX68" s="79"/>
      <c r="FY68" s="79"/>
      <c r="FZ68" s="79"/>
      <c r="GA68" s="79"/>
      <c r="GB68" s="79"/>
      <c r="GC68" s="79"/>
      <c r="GD68" s="79"/>
      <c r="GE68" s="79"/>
      <c r="GF68" s="79"/>
      <c r="GG68" s="79"/>
      <c r="GH68" s="79"/>
      <c r="GI68" s="79"/>
      <c r="GJ68" s="79"/>
      <c r="GK68" s="79"/>
      <c r="GL68" s="79"/>
      <c r="GM68" s="79"/>
      <c r="GN68" s="79"/>
      <c r="GO68" s="79"/>
      <c r="GP68" s="79"/>
      <c r="GQ68" s="79"/>
      <c r="GR68" s="79"/>
      <c r="GS68" s="79"/>
      <c r="GT68" s="79"/>
      <c r="GU68" s="79"/>
      <c r="GV68" s="79"/>
      <c r="GW68" s="79"/>
      <c r="GX68" s="79"/>
      <c r="GY68" s="79"/>
      <c r="GZ68" s="79"/>
      <c r="HA68" s="79"/>
      <c r="HB68" s="79"/>
      <c r="HC68" s="79"/>
      <c r="HD68" s="79"/>
      <c r="HE68" s="79"/>
      <c r="HF68" s="79"/>
      <c r="HG68" s="79"/>
      <c r="HH68" s="79"/>
      <c r="HI68" s="79"/>
      <c r="HJ68" s="79"/>
      <c r="HK68" s="79"/>
      <c r="HL68" s="79"/>
      <c r="HM68" s="79"/>
      <c r="HN68" s="79"/>
      <c r="HO68" s="79"/>
      <c r="HP68" s="79"/>
      <c r="HQ68" s="79"/>
      <c r="HR68" s="79"/>
      <c r="HS68" s="79"/>
      <c r="HT68" s="79"/>
      <c r="HU68" s="79"/>
      <c r="HV68" s="79"/>
      <c r="HW68" s="79"/>
      <c r="HX68" s="79"/>
      <c r="HY68" s="79"/>
      <c r="HZ68" s="79"/>
      <c r="IA68" s="79"/>
      <c r="IB68" s="79"/>
      <c r="IC68" s="79"/>
      <c r="ID68" s="79"/>
      <c r="IE68" s="79"/>
      <c r="IF68" s="79"/>
      <c r="IG68" s="79"/>
      <c r="IH68" s="79"/>
      <c r="II68" s="79"/>
      <c r="IJ68" s="79"/>
      <c r="IK68" s="79"/>
      <c r="IL68" s="79"/>
      <c r="IM68" s="79"/>
      <c r="IN68" s="79"/>
      <c r="IO68" s="79"/>
      <c r="IP68" s="79"/>
      <c r="IQ68" s="79"/>
      <c r="IR68" s="79"/>
      <c r="IS68" s="79"/>
      <c r="IT68" s="79"/>
      <c r="IU68" s="79"/>
    </row>
    <row r="69" spans="1:255" s="80" customFormat="1" ht="11.25" customHeight="1" x14ac:dyDescent="0.25">
      <c r="A69" s="79"/>
      <c r="B69" s="30" t="s">
        <v>35</v>
      </c>
      <c r="C69" s="31"/>
      <c r="D69" s="31"/>
      <c r="E69" s="31"/>
      <c r="F69" s="31"/>
      <c r="G69" s="32">
        <f>G30+ G36+G41+G61+G67</f>
        <v>4016390</v>
      </c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  <c r="EO69" s="79"/>
      <c r="EP69" s="79"/>
      <c r="EQ69" s="79"/>
      <c r="ER69" s="79"/>
      <c r="ES69" s="79"/>
      <c r="ET69" s="79"/>
      <c r="EU69" s="79"/>
      <c r="EV69" s="79"/>
      <c r="EW69" s="79"/>
      <c r="EX69" s="79"/>
      <c r="EY69" s="79"/>
      <c r="EZ69" s="79"/>
      <c r="FA69" s="79"/>
      <c r="FB69" s="79"/>
      <c r="FC69" s="79"/>
      <c r="FD69" s="79"/>
      <c r="FE69" s="79"/>
      <c r="FF69" s="79"/>
      <c r="FG69" s="79"/>
      <c r="FH69" s="79"/>
      <c r="FI69" s="79"/>
      <c r="FJ69" s="79"/>
      <c r="FK69" s="79"/>
      <c r="FL69" s="79"/>
      <c r="FM69" s="79"/>
      <c r="FN69" s="79"/>
      <c r="FO69" s="79"/>
      <c r="FP69" s="79"/>
      <c r="FQ69" s="79"/>
      <c r="FR69" s="79"/>
      <c r="FS69" s="79"/>
      <c r="FT69" s="79"/>
      <c r="FU69" s="79"/>
      <c r="FV69" s="79"/>
      <c r="FW69" s="79"/>
      <c r="FX69" s="79"/>
      <c r="FY69" s="79"/>
      <c r="FZ69" s="79"/>
      <c r="GA69" s="79"/>
      <c r="GB69" s="79"/>
      <c r="GC69" s="79"/>
      <c r="GD69" s="79"/>
      <c r="GE69" s="79"/>
      <c r="GF69" s="79"/>
      <c r="GG69" s="79"/>
      <c r="GH69" s="79"/>
      <c r="GI69" s="79"/>
      <c r="GJ69" s="79"/>
      <c r="GK69" s="79"/>
      <c r="GL69" s="79"/>
      <c r="GM69" s="79"/>
      <c r="GN69" s="79"/>
      <c r="GO69" s="79"/>
      <c r="GP69" s="79"/>
      <c r="GQ69" s="79"/>
      <c r="GR69" s="79"/>
      <c r="GS69" s="79"/>
      <c r="GT69" s="79"/>
      <c r="GU69" s="79"/>
      <c r="GV69" s="79"/>
      <c r="GW69" s="79"/>
      <c r="GX69" s="79"/>
      <c r="GY69" s="79"/>
      <c r="GZ69" s="79"/>
      <c r="HA69" s="79"/>
      <c r="HB69" s="79"/>
      <c r="HC69" s="79"/>
      <c r="HD69" s="79"/>
      <c r="HE69" s="79"/>
      <c r="HF69" s="79"/>
      <c r="HG69" s="79"/>
      <c r="HH69" s="79"/>
      <c r="HI69" s="79"/>
      <c r="HJ69" s="79"/>
      <c r="HK69" s="79"/>
      <c r="HL69" s="79"/>
      <c r="HM69" s="79"/>
      <c r="HN69" s="79"/>
      <c r="HO69" s="79"/>
      <c r="HP69" s="79"/>
      <c r="HQ69" s="79"/>
      <c r="HR69" s="79"/>
      <c r="HS69" s="79"/>
      <c r="HT69" s="79"/>
      <c r="HU69" s="79"/>
      <c r="HV69" s="79"/>
      <c r="HW69" s="79"/>
      <c r="HX69" s="79"/>
      <c r="HY69" s="79"/>
      <c r="HZ69" s="79"/>
      <c r="IA69" s="79"/>
      <c r="IB69" s="79"/>
      <c r="IC69" s="79"/>
      <c r="ID69" s="79"/>
      <c r="IE69" s="79"/>
      <c r="IF69" s="79"/>
      <c r="IG69" s="79"/>
      <c r="IH69" s="79"/>
      <c r="II69" s="79"/>
      <c r="IJ69" s="79"/>
      <c r="IK69" s="79"/>
      <c r="IL69" s="79"/>
      <c r="IM69" s="79"/>
      <c r="IN69" s="79"/>
      <c r="IO69" s="79"/>
      <c r="IP69" s="79"/>
      <c r="IQ69" s="79"/>
      <c r="IR69" s="79"/>
      <c r="IS69" s="79"/>
      <c r="IT69" s="79"/>
      <c r="IU69" s="79"/>
    </row>
    <row r="70" spans="1:255" s="79" customFormat="1" ht="11.25" customHeight="1" x14ac:dyDescent="0.25">
      <c r="B70" s="33" t="s">
        <v>36</v>
      </c>
      <c r="C70" s="17"/>
      <c r="D70" s="17"/>
      <c r="E70" s="17"/>
      <c r="F70" s="17"/>
      <c r="G70" s="34">
        <f>G69*0.05</f>
        <v>200819.5</v>
      </c>
    </row>
    <row r="71" spans="1:255" s="79" customFormat="1" ht="11.25" customHeight="1" x14ac:dyDescent="0.25">
      <c r="B71" s="35" t="s">
        <v>37</v>
      </c>
      <c r="C71" s="16"/>
      <c r="D71" s="16"/>
      <c r="E71" s="16"/>
      <c r="F71" s="16"/>
      <c r="G71" s="36">
        <f>G70+G69</f>
        <v>4217209.5</v>
      </c>
    </row>
    <row r="72" spans="1:255" s="79" customFormat="1" ht="11.25" customHeight="1" x14ac:dyDescent="0.25">
      <c r="B72" s="33" t="s">
        <v>38</v>
      </c>
      <c r="C72" s="17"/>
      <c r="D72" s="17"/>
      <c r="E72" s="17"/>
      <c r="F72" s="17"/>
      <c r="G72" s="34">
        <f>G12</f>
        <v>6842500</v>
      </c>
    </row>
    <row r="73" spans="1:255" s="79" customFormat="1" ht="11.25" customHeight="1" x14ac:dyDescent="0.25">
      <c r="B73" s="37" t="s">
        <v>39</v>
      </c>
      <c r="C73" s="38"/>
      <c r="D73" s="38"/>
      <c r="E73" s="38"/>
      <c r="F73" s="38"/>
      <c r="G73" s="39">
        <f>G72-G71</f>
        <v>2625290.5</v>
      </c>
    </row>
    <row r="74" spans="1:255" s="79" customFormat="1" ht="11.25" customHeight="1" x14ac:dyDescent="0.25">
      <c r="B74" s="111" t="s">
        <v>40</v>
      </c>
      <c r="C74" s="29"/>
      <c r="D74" s="29"/>
      <c r="E74" s="29"/>
      <c r="F74" s="29"/>
      <c r="G74" s="25"/>
    </row>
    <row r="75" spans="1:255" ht="12.75" customHeight="1" thickBot="1" x14ac:dyDescent="0.3">
      <c r="A75" s="28"/>
      <c r="B75" s="40"/>
      <c r="C75" s="29"/>
      <c r="D75" s="29"/>
      <c r="E75" s="29"/>
      <c r="F75" s="29"/>
      <c r="G75" s="25"/>
    </row>
    <row r="76" spans="1:255" ht="12" customHeight="1" x14ac:dyDescent="0.25">
      <c r="A76" s="28"/>
      <c r="B76" s="52" t="s">
        <v>41</v>
      </c>
      <c r="C76" s="53"/>
      <c r="D76" s="53"/>
      <c r="E76" s="53"/>
      <c r="F76" s="54"/>
      <c r="G76" s="25"/>
    </row>
    <row r="77" spans="1:255" ht="12" customHeight="1" x14ac:dyDescent="0.25">
      <c r="A77" s="28"/>
      <c r="B77" s="55" t="s">
        <v>42</v>
      </c>
      <c r="C77" s="27"/>
      <c r="D77" s="27"/>
      <c r="E77" s="27"/>
      <c r="F77" s="56"/>
      <c r="G77" s="25"/>
    </row>
    <row r="78" spans="1:255" ht="12" customHeight="1" x14ac:dyDescent="0.25">
      <c r="A78" s="28"/>
      <c r="B78" s="55" t="s">
        <v>43</v>
      </c>
      <c r="C78" s="27"/>
      <c r="D78" s="27"/>
      <c r="E78" s="27"/>
      <c r="F78" s="56"/>
      <c r="G78" s="25"/>
    </row>
    <row r="79" spans="1:255" ht="12" customHeight="1" x14ac:dyDescent="0.25">
      <c r="A79" s="28"/>
      <c r="B79" s="55" t="s">
        <v>44</v>
      </c>
      <c r="C79" s="27"/>
      <c r="D79" s="27"/>
      <c r="E79" s="27"/>
      <c r="F79" s="56"/>
      <c r="G79" s="25"/>
    </row>
    <row r="80" spans="1:255" ht="12" customHeight="1" x14ac:dyDescent="0.25">
      <c r="A80" s="28"/>
      <c r="B80" s="55" t="s">
        <v>45</v>
      </c>
      <c r="C80" s="27"/>
      <c r="D80" s="27"/>
      <c r="E80" s="27"/>
      <c r="F80" s="56"/>
      <c r="G80" s="25"/>
    </row>
    <row r="81" spans="1:7" ht="12" customHeight="1" x14ac:dyDescent="0.25">
      <c r="A81" s="28"/>
      <c r="B81" s="55" t="s">
        <v>46</v>
      </c>
      <c r="C81" s="27"/>
      <c r="D81" s="27"/>
      <c r="E81" s="27"/>
      <c r="F81" s="56"/>
      <c r="G81" s="25"/>
    </row>
    <row r="82" spans="1:7" ht="12.75" customHeight="1" thickBot="1" x14ac:dyDescent="0.3">
      <c r="A82" s="28"/>
      <c r="B82" s="57" t="s">
        <v>47</v>
      </c>
      <c r="C82" s="58"/>
      <c r="D82" s="58"/>
      <c r="E82" s="58"/>
      <c r="F82" s="59"/>
      <c r="G82" s="25"/>
    </row>
    <row r="83" spans="1:7" ht="12.75" customHeight="1" x14ac:dyDescent="0.25">
      <c r="A83" s="28"/>
      <c r="B83" s="50"/>
      <c r="C83" s="27"/>
      <c r="D83" s="27"/>
      <c r="E83" s="27"/>
      <c r="F83" s="27"/>
      <c r="G83" s="25"/>
    </row>
    <row r="84" spans="1:7" ht="15" customHeight="1" thickBot="1" x14ac:dyDescent="0.3">
      <c r="A84" s="28"/>
      <c r="B84" s="117" t="s">
        <v>48</v>
      </c>
      <c r="C84" s="118"/>
      <c r="D84" s="49"/>
      <c r="E84" s="19"/>
      <c r="F84" s="19"/>
      <c r="G84" s="25"/>
    </row>
    <row r="85" spans="1:7" ht="12" customHeight="1" x14ac:dyDescent="0.25">
      <c r="A85" s="28"/>
      <c r="B85" s="42" t="s">
        <v>33</v>
      </c>
      <c r="C85" s="20" t="s">
        <v>49</v>
      </c>
      <c r="D85" s="43" t="s">
        <v>50</v>
      </c>
      <c r="E85" s="19"/>
      <c r="F85" s="19"/>
      <c r="G85" s="25"/>
    </row>
    <row r="86" spans="1:7" ht="12" customHeight="1" x14ac:dyDescent="0.25">
      <c r="A86" s="28"/>
      <c r="B86" s="44" t="s">
        <v>51</v>
      </c>
      <c r="C86" s="21">
        <f>G30</f>
        <v>1280000</v>
      </c>
      <c r="D86" s="45">
        <f>(C86/C92)</f>
        <v>0.30351823877850981</v>
      </c>
      <c r="E86" s="19"/>
      <c r="F86" s="19"/>
      <c r="G86" s="25"/>
    </row>
    <row r="87" spans="1:7" ht="12" customHeight="1" x14ac:dyDescent="0.25">
      <c r="A87" s="28"/>
      <c r="B87" s="44" t="s">
        <v>102</v>
      </c>
      <c r="C87" s="21">
        <f>G36</f>
        <v>487600</v>
      </c>
      <c r="D87" s="45">
        <f>C87/C92</f>
        <v>0.11562147908468859</v>
      </c>
      <c r="E87" s="19"/>
      <c r="F87" s="19"/>
      <c r="G87" s="25"/>
    </row>
    <row r="88" spans="1:7" ht="12" customHeight="1" x14ac:dyDescent="0.25">
      <c r="A88" s="28"/>
      <c r="B88" s="44" t="s">
        <v>52</v>
      </c>
      <c r="C88" s="21">
        <f>G41</f>
        <v>0</v>
      </c>
      <c r="D88" s="45">
        <f>(C88/C92)</f>
        <v>0</v>
      </c>
      <c r="E88" s="19"/>
      <c r="F88" s="19"/>
      <c r="G88" s="25"/>
    </row>
    <row r="89" spans="1:7" ht="12" customHeight="1" x14ac:dyDescent="0.25">
      <c r="A89" s="28"/>
      <c r="B89" s="44" t="s">
        <v>27</v>
      </c>
      <c r="C89" s="21">
        <f>G61</f>
        <v>1537190</v>
      </c>
      <c r="D89" s="45">
        <f>(C89/C92)</f>
        <v>0.36450406364682619</v>
      </c>
      <c r="E89" s="19"/>
      <c r="F89" s="19"/>
      <c r="G89" s="25"/>
    </row>
    <row r="90" spans="1:7" ht="12" customHeight="1" x14ac:dyDescent="0.25">
      <c r="A90" s="28"/>
      <c r="B90" s="44" t="s">
        <v>53</v>
      </c>
      <c r="C90" s="22">
        <f>G67</f>
        <v>711600</v>
      </c>
      <c r="D90" s="45">
        <f>(C90/C92)</f>
        <v>0.16873717087092779</v>
      </c>
      <c r="E90" s="24"/>
      <c r="F90" s="24"/>
      <c r="G90" s="25"/>
    </row>
    <row r="91" spans="1:7" ht="12" customHeight="1" x14ac:dyDescent="0.25">
      <c r="A91" s="28"/>
      <c r="B91" s="44" t="s">
        <v>54</v>
      </c>
      <c r="C91" s="22">
        <f>G70</f>
        <v>200819.5</v>
      </c>
      <c r="D91" s="45">
        <f>(C91/C92)</f>
        <v>4.7619047619047616E-2</v>
      </c>
      <c r="E91" s="24"/>
      <c r="F91" s="24"/>
      <c r="G91" s="25"/>
    </row>
    <row r="92" spans="1:7" ht="12.75" customHeight="1" thickBot="1" x14ac:dyDescent="0.3">
      <c r="A92" s="28"/>
      <c r="B92" s="46" t="s">
        <v>55</v>
      </c>
      <c r="C92" s="47">
        <f>SUM(C86:C91)</f>
        <v>4217209.5</v>
      </c>
      <c r="D92" s="48">
        <f>SUM(D86:D91)</f>
        <v>1</v>
      </c>
      <c r="E92" s="24"/>
      <c r="F92" s="24"/>
      <c r="G92" s="25"/>
    </row>
    <row r="93" spans="1:7" ht="12" customHeight="1" x14ac:dyDescent="0.25">
      <c r="A93" s="28"/>
      <c r="B93" s="40"/>
      <c r="C93" s="29"/>
      <c r="D93" s="29"/>
      <c r="E93" s="29"/>
      <c r="F93" s="29"/>
      <c r="G93" s="25"/>
    </row>
    <row r="94" spans="1:7" ht="12.75" customHeight="1" x14ac:dyDescent="0.25">
      <c r="A94" s="28"/>
      <c r="B94" s="41"/>
      <c r="C94" s="29"/>
      <c r="D94" s="29"/>
      <c r="E94" s="29"/>
      <c r="F94" s="29"/>
      <c r="G94" s="25"/>
    </row>
    <row r="95" spans="1:7" ht="12" customHeight="1" thickBot="1" x14ac:dyDescent="0.3">
      <c r="A95" s="18"/>
      <c r="B95" s="61"/>
      <c r="C95" s="62" t="s">
        <v>104</v>
      </c>
      <c r="D95" s="63"/>
      <c r="E95" s="64"/>
      <c r="F95" s="23"/>
      <c r="G95" s="25"/>
    </row>
    <row r="96" spans="1:7" ht="10.5" customHeight="1" x14ac:dyDescent="0.25">
      <c r="A96" s="28"/>
      <c r="B96" s="65" t="s">
        <v>103</v>
      </c>
      <c r="C96" s="112">
        <v>2500</v>
      </c>
      <c r="D96" s="112">
        <v>2700</v>
      </c>
      <c r="E96" s="113">
        <v>2900</v>
      </c>
      <c r="F96" s="60"/>
      <c r="G96" s="26"/>
    </row>
    <row r="97" spans="1:7" ht="12" customHeight="1" thickBot="1" x14ac:dyDescent="0.3">
      <c r="A97" s="28"/>
      <c r="B97" s="46" t="s">
        <v>105</v>
      </c>
      <c r="C97" s="47">
        <f>(G71/C96)</f>
        <v>1686.8838000000001</v>
      </c>
      <c r="D97" s="47">
        <f>(G71/D96)</f>
        <v>1561.9294444444445</v>
      </c>
      <c r="E97" s="66">
        <f>(G71/E96)</f>
        <v>1454.2101724137931</v>
      </c>
      <c r="F97" s="60"/>
      <c r="G97" s="26"/>
    </row>
    <row r="98" spans="1:7" ht="15.6" customHeight="1" x14ac:dyDescent="0.25">
      <c r="A98" s="28"/>
      <c r="B98" s="51" t="s">
        <v>56</v>
      </c>
      <c r="C98" s="27"/>
      <c r="D98" s="27"/>
      <c r="E98" s="27"/>
      <c r="F98" s="27"/>
      <c r="G98" s="27"/>
    </row>
  </sheetData>
  <mergeCells count="9">
    <mergeCell ref="B84:C8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ignoredErrors>
    <ignoredError sqref="G34" evalErro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2023-02-15T14:26:16Z</dcterms:modified>
</cp:coreProperties>
</file>