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0" yWindow="0" windowWidth="25200" windowHeight="11385"/>
  </bookViews>
  <sheets>
    <sheet name="API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58" i="1"/>
  <c r="G59" i="1"/>
  <c r="G60" i="1"/>
  <c r="G52" i="1"/>
  <c r="F22" i="1"/>
  <c r="F23" i="1" s="1"/>
  <c r="F24" i="1" s="1"/>
  <c r="F25" i="1" s="1"/>
  <c r="G12" i="1"/>
  <c r="G44" i="1" l="1"/>
  <c r="G45" i="1"/>
  <c r="G46" i="1"/>
  <c r="G47" i="1"/>
  <c r="G48" i="1"/>
  <c r="G50" i="1"/>
  <c r="G51" i="1"/>
  <c r="G53" i="1"/>
  <c r="G43" i="1" l="1"/>
  <c r="G54" i="1" l="1"/>
  <c r="G27" i="1"/>
  <c r="G26" i="1"/>
  <c r="G25" i="1"/>
  <c r="G24" i="1"/>
  <c r="G23" i="1"/>
  <c r="G22" i="1"/>
  <c r="G21" i="1"/>
  <c r="G61" i="1" l="1"/>
  <c r="G38" i="1" l="1"/>
  <c r="G28" i="1" l="1"/>
  <c r="G67" i="1" l="1"/>
  <c r="C86" i="1"/>
  <c r="C85" i="1" l="1"/>
  <c r="C84" i="1"/>
  <c r="C82" i="1"/>
  <c r="G33" i="1" l="1"/>
  <c r="G64" i="1" s="1"/>
  <c r="G65" i="1" l="1"/>
  <c r="G66" i="1" s="1"/>
  <c r="G68" i="1" l="1"/>
  <c r="C87" i="1"/>
  <c r="C93" i="1" l="1"/>
  <c r="C88" i="1"/>
  <c r="D87" i="1" s="1"/>
  <c r="D93" i="1"/>
  <c r="E93" i="1"/>
  <c r="D85" i="1" l="1"/>
  <c r="D82" i="1"/>
  <c r="D84" i="1"/>
  <c r="D86" i="1"/>
  <c r="D88" i="1" l="1"/>
</calcChain>
</file>

<file path=xl/sharedStrings.xml><?xml version="1.0" encoding="utf-8"?>
<sst xmlns="http://schemas.openxmlformats.org/spreadsheetml/2006/main" count="159" uniqueCount="112">
  <si>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</si>
  <si>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</si>
  <si>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</si>
  <si>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</si>
  <si>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</si>
  <si>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</si>
  <si>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</si>
  <si>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</si>
  <si>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</si>
  <si>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</si>
  <si>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</si>
  <si>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</si>
  <si>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</si>
  <si>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</si>
  <si>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</si>
  <si>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</si>
  <si>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</si>
  <si>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</si>
  <si>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</si>
  <si>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</si>
  <si>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</si>
  <si>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</si>
  <si>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</si>
  <si>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</si>
  <si>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</si>
  <si>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</si>
  <si>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</si>
  <si>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</si>
  <si>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</si>
  <si>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</si>
  <si>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</si>
  <si>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</si>
  <si>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</si>
  <si>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</si>
  <si>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</si>
  <si>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</si>
  <si>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</si>
  <si>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</si>
  <si>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</si>
  <si>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</si>
  <si>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</si>
  <si>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</si>
  <si>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</si>
  <si>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</si>
  <si>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</si>
  <si>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</si>
  <si>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</si>
  <si>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</si>
  <si>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</si>
  <si>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</si>
  <si>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</si>
  <si>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</si>
  <si>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</si>
  <si>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Medio</t>
  </si>
  <si>
    <t>kg</t>
  </si>
  <si>
    <r>
      <t>PRECIO ESPERADO (</t>
    </r>
    <r>
      <rPr>
        <u/>
        <sz val="8"/>
        <color indexed="8"/>
        <rFont val="Arial Narrow"/>
        <family val="2"/>
      </rPr>
      <t>/</t>
    </r>
    <r>
      <rPr>
        <sz val="8"/>
        <color indexed="8"/>
        <rFont val="Arial Narrow"/>
        <family val="2"/>
      </rPr>
      <t>kg)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</si>
  <si>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</si>
  <si>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</si>
  <si>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</si>
  <si>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</si>
  <si>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MIEL</t>
  </si>
  <si>
    <t>Multiflora</t>
  </si>
  <si>
    <t>Lib. B. O'Higgins</t>
  </si>
  <si>
    <t>SAN VICENTE</t>
  </si>
  <si>
    <t>San Vicente y Pichidegua</t>
  </si>
  <si>
    <t>Nov-Marzo</t>
  </si>
  <si>
    <t>Exportadoras, mercado interno</t>
  </si>
  <si>
    <t>Noviembre-Marzo</t>
  </si>
  <si>
    <t>Sequía</t>
  </si>
  <si>
    <t>RENDIMIENTO (kg/Colmenas)</t>
  </si>
  <si>
    <t>COSTOS DIRECTOS DE PRODUCCION POR 100 COLMENAS (Incluye IVA)</t>
  </si>
  <si>
    <t>Revisión de colmenas temporada baja</t>
  </si>
  <si>
    <t>Abril a Agosto</t>
  </si>
  <si>
    <t>Revisión de colmenas temporada alta</t>
  </si>
  <si>
    <t>Septiembre a Febrero</t>
  </si>
  <si>
    <t>Formación de núcleos</t>
  </si>
  <si>
    <t>Septiembre - Octubre</t>
  </si>
  <si>
    <t>Cosecha</t>
  </si>
  <si>
    <t>Reparación de material</t>
  </si>
  <si>
    <t>Abril - Julio</t>
  </si>
  <si>
    <t>Limpieza de material</t>
  </si>
  <si>
    <t>Recuperación de cera</t>
  </si>
  <si>
    <t>ALIMENTOS Y MEDICAMENTOS</t>
  </si>
  <si>
    <t>Azúcar</t>
  </si>
  <si>
    <t>Marzo - Agosto</t>
  </si>
  <si>
    <t>Levadura de cerveza</t>
  </si>
  <si>
    <t>Mayo - Julio</t>
  </si>
  <si>
    <t>Promotor L</t>
  </si>
  <si>
    <t>lts</t>
  </si>
  <si>
    <t>Marzo - Julio</t>
  </si>
  <si>
    <t>Acaricida de síntesis</t>
  </si>
  <si>
    <t>tira</t>
  </si>
  <si>
    <t>Marzo - Abril</t>
  </si>
  <si>
    <t>Acaricida orgánico</t>
  </si>
  <si>
    <t>Hormiguicida</t>
  </si>
  <si>
    <t>c/u</t>
  </si>
  <si>
    <t>Anual</t>
  </si>
  <si>
    <t>Bolsas de polietileno</t>
  </si>
  <si>
    <t>Gas licuado</t>
  </si>
  <si>
    <t>Toallas scott</t>
  </si>
  <si>
    <t>Reinas</t>
  </si>
  <si>
    <t>Agosto- Febrero- Marzo</t>
  </si>
  <si>
    <t>Traslados cosecha</t>
  </si>
  <si>
    <t>Diciembre-Enero</t>
  </si>
  <si>
    <t>Traslado Estampado de Cera</t>
  </si>
  <si>
    <t>Servicio de extracción de miel</t>
  </si>
  <si>
    <t>alzas</t>
  </si>
  <si>
    <t>Noviembre - Marzo</t>
  </si>
  <si>
    <t>Servicio de estampado de cera</t>
  </si>
  <si>
    <t>2.  Precio de Insumos corresponde a  precios  colocados en el predio</t>
  </si>
  <si>
    <t>3. Precio esperado por ventas corresponde a precio colocado en el domicilio del vendedor.</t>
  </si>
  <si>
    <t>7. Se considera una producción de 16 kg/colmena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</si>
</sst>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u/>
      <sz val="8"/>
      <color indexed="8"/>
      <name val="Arial Narrow"/>
      <family val="2"/>
    </font>
    <font>
      <sz val="8"/>
      <name val="Arial Narrow"/>
      <family val="2"/>
    </font>
    <font>
      <sz val="8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1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2" fillId="0" borderId="55" xfId="0" applyFont="1" applyFill="1" applyBorder="1" applyAlignment="1">
      <alignment horizontal="right"/>
    </xf>
    <xf numFmtId="0" fontId="17" fillId="2" borderId="11" xfId="0" applyFont="1" applyFill="1" applyBorder="1" applyAlignment="1">
      <alignment vertical="center"/>
    </xf>
    <xf numFmtId="168" fontId="22" fillId="0" borderId="55" xfId="8" applyNumberFormat="1" applyFont="1" applyFill="1" applyBorder="1" applyAlignment="1">
      <alignment horizontal="right"/>
    </xf>
    <xf numFmtId="0" fontId="22" fillId="0" borderId="55" xfId="0" applyFont="1" applyFill="1" applyBorder="1" applyAlignment="1">
      <alignment horizontal="right" wrapText="1"/>
    </xf>
    <xf numFmtId="3" fontId="22" fillId="0" borderId="55" xfId="0" applyNumberFormat="1" applyFont="1" applyFill="1" applyBorder="1" applyAlignment="1">
      <alignment horizontal="right"/>
    </xf>
    <xf numFmtId="17" fontId="22" fillId="0" borderId="55" xfId="0" applyNumberFormat="1" applyFont="1" applyFill="1" applyBorder="1" applyAlignment="1">
      <alignment horizontal="right"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  <xf numFmtId="49" fontId="25" fillId="10" borderId="56" xfId="0" applyNumberFormat="1" applyFont="1" applyFill="1" applyBorder="1" applyAlignment="1" applyProtection="1">
      <alignment horizontal="right"/>
    </xf>
    <xf numFmtId="49" fontId="25" fillId="10" borderId="56" xfId="0" applyNumberFormat="1" applyFont="1" applyFill="1" applyBorder="1" applyAlignment="1" applyProtection="1">
      <alignment horizontal="right" wrapText="1"/>
    </xf>
    <xf numFmtId="3" fontId="24" fillId="10" borderId="56" xfId="0" applyNumberFormat="1" applyFont="1" applyFill="1" applyBorder="1" applyAlignment="1" applyProtection="1">
      <alignment horizontal="right"/>
    </xf>
    <xf numFmtId="41" fontId="25" fillId="10" borderId="56" xfId="2" applyFont="1" applyFill="1" applyBorder="1" applyAlignment="1" applyProtection="1">
      <alignment horizontal="right"/>
    </xf>
    <xf numFmtId="3" fontId="25" fillId="10" borderId="56" xfId="0" applyNumberFormat="1" applyFont="1" applyFill="1" applyBorder="1" applyAlignment="1" applyProtection="1">
      <alignment horizontal="right" wrapText="1"/>
    </xf>
    <xf numFmtId="49" fontId="24" fillId="10" borderId="41" xfId="0" applyNumberFormat="1" applyFont="1" applyFill="1" applyBorder="1" applyAlignment="1" applyProtection="1">
      <alignment vertical="center"/>
    </xf>
    <xf numFmtId="49" fontId="24" fillId="10" borderId="43" xfId="0" applyNumberFormat="1" applyFont="1" applyFill="1" applyBorder="1" applyAlignment="1" applyProtection="1">
      <alignment vertical="center"/>
    </xf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20" zoomScaleNormal="120" workbookViewId="0">
      <selection activeCell="E100" sqref="E10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6" t="s">
        <v>60</v>
      </c>
      <c r="D9" s="75"/>
      <c r="E9" s="114" t="s">
        <v>69</v>
      </c>
      <c r="F9" s="115"/>
      <c r="G9" s="122">
        <v>1600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4" t="s">
        <v>61</v>
      </c>
      <c r="D10" s="75"/>
      <c r="E10" s="116" t="s">
        <v>2</v>
      </c>
      <c r="F10" s="117"/>
      <c r="G10" s="120" t="s">
        <v>65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46</v>
      </c>
      <c r="C11" s="104" t="s">
        <v>53</v>
      </c>
      <c r="D11" s="75"/>
      <c r="E11" s="116" t="s">
        <v>55</v>
      </c>
      <c r="F11" s="117"/>
      <c r="G11" s="123">
        <v>3200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47</v>
      </c>
      <c r="C12" s="104" t="s">
        <v>62</v>
      </c>
      <c r="D12" s="75"/>
      <c r="E12" s="118" t="s">
        <v>3</v>
      </c>
      <c r="F12" s="119"/>
      <c r="G12" s="124">
        <f>+G11*G9</f>
        <v>5120000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48</v>
      </c>
      <c r="C13" s="105" t="s">
        <v>63</v>
      </c>
      <c r="D13" s="75"/>
      <c r="E13" s="116" t="s">
        <v>4</v>
      </c>
      <c r="F13" s="117"/>
      <c r="G13" s="121" t="s">
        <v>66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2" t="s">
        <v>64</v>
      </c>
      <c r="D14" s="75"/>
      <c r="E14" s="116" t="s">
        <v>6</v>
      </c>
      <c r="F14" s="117"/>
      <c r="G14" s="120" t="s">
        <v>67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7">
        <v>44927</v>
      </c>
      <c r="D15" s="75"/>
      <c r="E15" s="108" t="s">
        <v>8</v>
      </c>
      <c r="F15" s="109"/>
      <c r="G15" s="121" t="s">
        <v>68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0" t="s">
        <v>70</v>
      </c>
      <c r="C17" s="111"/>
      <c r="D17" s="111"/>
      <c r="E17" s="111"/>
      <c r="F17" s="111"/>
      <c r="G17" s="111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71</v>
      </c>
      <c r="C21" s="90" t="s">
        <v>16</v>
      </c>
      <c r="D21" s="90">
        <v>12</v>
      </c>
      <c r="E21" s="90" t="s">
        <v>72</v>
      </c>
      <c r="F21" s="91">
        <v>30000</v>
      </c>
      <c r="G21" s="92">
        <f t="shared" ref="G21:G27" si="0">+F21*D21</f>
        <v>360000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73</v>
      </c>
      <c r="C22" s="90" t="s">
        <v>16</v>
      </c>
      <c r="D22" s="90">
        <v>47</v>
      </c>
      <c r="E22" s="90" t="s">
        <v>74</v>
      </c>
      <c r="F22" s="91">
        <f>F21</f>
        <v>30000</v>
      </c>
      <c r="G22" s="92">
        <f t="shared" si="0"/>
        <v>1410000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75</v>
      </c>
      <c r="C23" s="90" t="s">
        <v>16</v>
      </c>
      <c r="D23" s="90">
        <v>2</v>
      </c>
      <c r="E23" s="90" t="s">
        <v>76</v>
      </c>
      <c r="F23" s="91">
        <f>F22</f>
        <v>30000</v>
      </c>
      <c r="G23" s="92">
        <f t="shared" si="0"/>
        <v>60000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s="77" customFormat="1" ht="12" customHeight="1" x14ac:dyDescent="0.25">
      <c r="A24" s="73"/>
      <c r="B24" s="89" t="s">
        <v>77</v>
      </c>
      <c r="C24" s="90" t="s">
        <v>16</v>
      </c>
      <c r="D24" s="90">
        <v>6</v>
      </c>
      <c r="E24" s="90" t="s">
        <v>67</v>
      </c>
      <c r="F24" s="91">
        <f>F23</f>
        <v>30000</v>
      </c>
      <c r="G24" s="92">
        <f t="shared" si="0"/>
        <v>180000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s="77" customFormat="1" ht="12" customHeight="1" x14ac:dyDescent="0.25">
      <c r="A25" s="73"/>
      <c r="B25" s="89" t="s">
        <v>78</v>
      </c>
      <c r="C25" s="90" t="s">
        <v>16</v>
      </c>
      <c r="D25" s="90">
        <v>6</v>
      </c>
      <c r="E25" s="90" t="s">
        <v>79</v>
      </c>
      <c r="F25" s="91">
        <f>F24</f>
        <v>30000</v>
      </c>
      <c r="G25" s="92">
        <f t="shared" si="0"/>
        <v>180000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s="77" customFormat="1" ht="12" customHeight="1" x14ac:dyDescent="0.25">
      <c r="A26" s="73"/>
      <c r="B26" s="89" t="s">
        <v>80</v>
      </c>
      <c r="C26" s="90" t="s">
        <v>16</v>
      </c>
      <c r="D26" s="90">
        <v>6</v>
      </c>
      <c r="E26" s="90" t="s">
        <v>79</v>
      </c>
      <c r="F26" s="91">
        <v>25000</v>
      </c>
      <c r="G26" s="92">
        <f t="shared" si="0"/>
        <v>150000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s="77" customFormat="1" ht="12" customHeight="1" x14ac:dyDescent="0.25">
      <c r="A27" s="73"/>
      <c r="B27" s="89" t="s">
        <v>81</v>
      </c>
      <c r="C27" s="90" t="s">
        <v>16</v>
      </c>
      <c r="D27" s="90">
        <v>2</v>
      </c>
      <c r="E27" s="90" t="s">
        <v>79</v>
      </c>
      <c r="F27" s="91">
        <v>25000</v>
      </c>
      <c r="G27" s="92">
        <f t="shared" si="0"/>
        <v>50000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ht="11.25" customHeight="1" x14ac:dyDescent="0.25">
      <c r="B28" s="16" t="s">
        <v>17</v>
      </c>
      <c r="C28" s="17"/>
      <c r="D28" s="17"/>
      <c r="E28" s="17"/>
      <c r="F28" s="18"/>
      <c r="G28" s="19">
        <f>SUM(G21:G27)</f>
        <v>2390000</v>
      </c>
    </row>
    <row r="29" spans="1:255" ht="15.75" customHeight="1" x14ac:dyDescent="0.25">
      <c r="A29" s="5"/>
      <c r="B29" s="13"/>
      <c r="C29" s="14"/>
      <c r="D29" s="14"/>
      <c r="E29" s="14"/>
      <c r="F29" s="15"/>
      <c r="G29" s="15"/>
      <c r="K29" s="66"/>
    </row>
    <row r="30" spans="1:255" ht="12" customHeight="1" x14ac:dyDescent="0.25">
      <c r="A30" s="5"/>
      <c r="B30" s="82" t="s">
        <v>18</v>
      </c>
      <c r="C30" s="83"/>
      <c r="D30" s="84"/>
      <c r="E30" s="84"/>
      <c r="F30" s="85"/>
      <c r="G30" s="86"/>
    </row>
    <row r="31" spans="1:255" ht="24" customHeight="1" x14ac:dyDescent="0.25">
      <c r="A31" s="5"/>
      <c r="B31" s="87" t="s">
        <v>10</v>
      </c>
      <c r="C31" s="88" t="s">
        <v>11</v>
      </c>
      <c r="D31" s="88" t="s">
        <v>12</v>
      </c>
      <c r="E31" s="87" t="s">
        <v>13</v>
      </c>
      <c r="F31" s="88" t="s">
        <v>14</v>
      </c>
      <c r="G31" s="87" t="s">
        <v>15</v>
      </c>
    </row>
    <row r="32" spans="1:255" s="77" customFormat="1" ht="12" customHeight="1" x14ac:dyDescent="0.25">
      <c r="A32" s="73"/>
      <c r="B32" s="89"/>
      <c r="C32" s="90"/>
      <c r="D32" s="90"/>
      <c r="E32" s="90"/>
      <c r="F32" s="91"/>
      <c r="G32" s="92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ht="11.25" customHeight="1" x14ac:dyDescent="0.25">
      <c r="B33" s="16" t="s">
        <v>19</v>
      </c>
      <c r="C33" s="17"/>
      <c r="D33" s="17"/>
      <c r="E33" s="17"/>
      <c r="F33" s="18"/>
      <c r="G33" s="19">
        <f>SUM(G32)</f>
        <v>0</v>
      </c>
    </row>
    <row r="34" spans="1:255" ht="15.75" customHeight="1" x14ac:dyDescent="0.25">
      <c r="A34" s="5"/>
      <c r="B34" s="13"/>
      <c r="C34" s="14"/>
      <c r="D34" s="14"/>
      <c r="E34" s="14"/>
      <c r="F34" s="15"/>
      <c r="G34" s="15"/>
      <c r="K34" s="66"/>
    </row>
    <row r="35" spans="1:255" ht="12" customHeight="1" x14ac:dyDescent="0.25">
      <c r="A35" s="5"/>
      <c r="B35" s="82" t="s">
        <v>20</v>
      </c>
      <c r="C35" s="83"/>
      <c r="D35" s="84"/>
      <c r="E35" s="84"/>
      <c r="F35" s="85"/>
      <c r="G35" s="86"/>
    </row>
    <row r="36" spans="1:255" ht="24" customHeight="1" x14ac:dyDescent="0.25">
      <c r="A36" s="5"/>
      <c r="B36" s="87" t="s">
        <v>10</v>
      </c>
      <c r="C36" s="88" t="s">
        <v>11</v>
      </c>
      <c r="D36" s="88" t="s">
        <v>12</v>
      </c>
      <c r="E36" s="87" t="s">
        <v>13</v>
      </c>
      <c r="F36" s="88" t="s">
        <v>14</v>
      </c>
      <c r="G36" s="87" t="s">
        <v>15</v>
      </c>
    </row>
    <row r="37" spans="1:255" s="77" customFormat="1" ht="12" customHeight="1" x14ac:dyDescent="0.25">
      <c r="A37" s="73"/>
      <c r="B37" s="89"/>
      <c r="C37" s="90"/>
      <c r="D37" s="90"/>
      <c r="E37" s="90"/>
      <c r="F37" s="91"/>
      <c r="G37" s="92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ht="12" customHeight="1" x14ac:dyDescent="0.25">
      <c r="A38" s="33"/>
      <c r="B38" s="67" t="s">
        <v>21</v>
      </c>
      <c r="C38" s="68"/>
      <c r="D38" s="68"/>
      <c r="E38" s="68"/>
      <c r="F38" s="69"/>
      <c r="G38" s="70">
        <f>SUM(G37:G37)</f>
        <v>0</v>
      </c>
    </row>
    <row r="39" spans="1:255" ht="12" customHeight="1" x14ac:dyDescent="0.25">
      <c r="A39" s="33"/>
      <c r="B39" s="13"/>
      <c r="C39" s="14"/>
      <c r="D39" s="14"/>
      <c r="E39" s="14"/>
      <c r="F39" s="15"/>
      <c r="G39" s="15"/>
    </row>
    <row r="40" spans="1:255" ht="12" customHeight="1" x14ac:dyDescent="0.25">
      <c r="A40" s="5"/>
      <c r="B40" s="82" t="s">
        <v>22</v>
      </c>
      <c r="C40" s="83"/>
      <c r="D40" s="84"/>
      <c r="E40" s="84"/>
      <c r="F40" s="85"/>
      <c r="G40" s="86"/>
    </row>
    <row r="41" spans="1:255" ht="24" customHeight="1" x14ac:dyDescent="0.25">
      <c r="A41" s="5"/>
      <c r="B41" s="87" t="s">
        <v>23</v>
      </c>
      <c r="C41" s="88" t="s">
        <v>24</v>
      </c>
      <c r="D41" s="88" t="s">
        <v>25</v>
      </c>
      <c r="E41" s="87" t="s">
        <v>13</v>
      </c>
      <c r="F41" s="88" t="s">
        <v>14</v>
      </c>
      <c r="G41" s="87" t="s">
        <v>15</v>
      </c>
    </row>
    <row r="42" spans="1:255" s="77" customFormat="1" ht="12" customHeight="1" x14ac:dyDescent="0.25">
      <c r="A42" s="73"/>
      <c r="B42" s="103" t="s">
        <v>82</v>
      </c>
      <c r="C42" s="90"/>
      <c r="D42" s="90"/>
      <c r="E42" s="90"/>
      <c r="F42" s="91"/>
      <c r="G42" s="92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s="77" customFormat="1" ht="12" customHeight="1" x14ac:dyDescent="0.25">
      <c r="A43" s="73"/>
      <c r="B43" s="89" t="s">
        <v>83</v>
      </c>
      <c r="C43" s="90" t="s">
        <v>54</v>
      </c>
      <c r="D43" s="90">
        <v>600</v>
      </c>
      <c r="E43" s="90" t="s">
        <v>84</v>
      </c>
      <c r="F43" s="91">
        <v>960</v>
      </c>
      <c r="G43" s="92">
        <f t="shared" ref="G43:G53" si="1">+F43*D43</f>
        <v>576000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s="77" customFormat="1" ht="12" customHeight="1" x14ac:dyDescent="0.25">
      <c r="A44" s="73"/>
      <c r="B44" s="89" t="s">
        <v>85</v>
      </c>
      <c r="C44" s="90" t="s">
        <v>54</v>
      </c>
      <c r="D44" s="90">
        <v>12</v>
      </c>
      <c r="E44" s="90" t="s">
        <v>86</v>
      </c>
      <c r="F44" s="91">
        <v>9490</v>
      </c>
      <c r="G44" s="92">
        <f t="shared" si="1"/>
        <v>113880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s="77" customFormat="1" ht="12" customHeight="1" x14ac:dyDescent="0.25">
      <c r="A45" s="73"/>
      <c r="B45" s="89" t="s">
        <v>87</v>
      </c>
      <c r="C45" s="90" t="s">
        <v>88</v>
      </c>
      <c r="D45" s="90">
        <v>4</v>
      </c>
      <c r="E45" s="90" t="s">
        <v>89</v>
      </c>
      <c r="F45" s="91">
        <v>25000</v>
      </c>
      <c r="G45" s="92">
        <f t="shared" si="1"/>
        <v>100000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s="77" customFormat="1" ht="12" customHeight="1" x14ac:dyDescent="0.25">
      <c r="A46" s="73"/>
      <c r="B46" s="89" t="s">
        <v>90</v>
      </c>
      <c r="C46" s="90" t="s">
        <v>91</v>
      </c>
      <c r="D46" s="90">
        <v>400</v>
      </c>
      <c r="E46" s="90" t="s">
        <v>92</v>
      </c>
      <c r="F46" s="91">
        <v>560</v>
      </c>
      <c r="G46" s="92">
        <f t="shared" si="1"/>
        <v>224000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s="77" customFormat="1" ht="12" customHeight="1" x14ac:dyDescent="0.25">
      <c r="A47" s="73"/>
      <c r="B47" s="89" t="s">
        <v>93</v>
      </c>
      <c r="C47" s="90" t="s">
        <v>54</v>
      </c>
      <c r="D47" s="90">
        <v>2.5</v>
      </c>
      <c r="E47" s="90" t="s">
        <v>101</v>
      </c>
      <c r="F47" s="91">
        <v>3000</v>
      </c>
      <c r="G47" s="92">
        <f t="shared" si="1"/>
        <v>7500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s="77" customFormat="1" ht="12" customHeight="1" x14ac:dyDescent="0.25">
      <c r="A48" s="73"/>
      <c r="B48" s="89" t="s">
        <v>94</v>
      </c>
      <c r="C48" s="90" t="s">
        <v>95</v>
      </c>
      <c r="D48" s="90">
        <v>2</v>
      </c>
      <c r="E48" s="90" t="s">
        <v>96</v>
      </c>
      <c r="F48" s="91">
        <v>15000</v>
      </c>
      <c r="G48" s="92">
        <f t="shared" si="1"/>
        <v>30000</v>
      </c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</row>
    <row r="49" spans="1:255" s="77" customFormat="1" ht="12" customHeight="1" x14ac:dyDescent="0.25">
      <c r="A49" s="73"/>
      <c r="B49" s="103" t="s">
        <v>22</v>
      </c>
      <c r="C49" s="90"/>
      <c r="D49" s="90"/>
      <c r="E49" s="90"/>
      <c r="F49" s="91"/>
      <c r="G49" s="92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</row>
    <row r="50" spans="1:255" s="77" customFormat="1" ht="12" customHeight="1" x14ac:dyDescent="0.25">
      <c r="A50" s="73"/>
      <c r="B50" s="89" t="s">
        <v>97</v>
      </c>
      <c r="C50" s="90" t="s">
        <v>95</v>
      </c>
      <c r="D50" s="90">
        <v>1600</v>
      </c>
      <c r="E50" s="90" t="s">
        <v>96</v>
      </c>
      <c r="F50" s="91">
        <v>30</v>
      </c>
      <c r="G50" s="92">
        <f t="shared" si="1"/>
        <v>48000</v>
      </c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</row>
    <row r="51" spans="1:255" s="77" customFormat="1" ht="12" customHeight="1" x14ac:dyDescent="0.25">
      <c r="A51" s="73"/>
      <c r="B51" s="89" t="s">
        <v>98</v>
      </c>
      <c r="C51" s="90" t="s">
        <v>54</v>
      </c>
      <c r="D51" s="90">
        <v>15</v>
      </c>
      <c r="E51" s="90" t="s">
        <v>96</v>
      </c>
      <c r="F51" s="91">
        <v>1460</v>
      </c>
      <c r="G51" s="92">
        <f t="shared" si="1"/>
        <v>21900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s="77" customFormat="1" ht="12" customHeight="1" x14ac:dyDescent="0.25">
      <c r="A52" s="73"/>
      <c r="B52" s="89" t="s">
        <v>99</v>
      </c>
      <c r="C52" s="90" t="s">
        <v>95</v>
      </c>
      <c r="D52" s="90">
        <v>8</v>
      </c>
      <c r="E52" s="90" t="s">
        <v>96</v>
      </c>
      <c r="F52" s="91">
        <v>1930</v>
      </c>
      <c r="G52" s="92">
        <f t="shared" si="1"/>
        <v>15440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s="77" customFormat="1" ht="12" customHeight="1" x14ac:dyDescent="0.25">
      <c r="A53" s="73"/>
      <c r="B53" s="89" t="s">
        <v>100</v>
      </c>
      <c r="C53" s="90" t="s">
        <v>95</v>
      </c>
      <c r="D53" s="90">
        <v>25</v>
      </c>
      <c r="E53" s="90" t="s">
        <v>96</v>
      </c>
      <c r="F53" s="91">
        <v>11000</v>
      </c>
      <c r="G53" s="92">
        <f t="shared" si="1"/>
        <v>275000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ht="11.25" customHeight="1" x14ac:dyDescent="0.25">
      <c r="B54" s="16" t="s">
        <v>26</v>
      </c>
      <c r="C54" s="17"/>
      <c r="D54" s="17"/>
      <c r="E54" s="17"/>
      <c r="F54" s="18"/>
      <c r="G54" s="19">
        <f>SUM(G42:G53)</f>
        <v>1411720</v>
      </c>
    </row>
    <row r="55" spans="1:255" ht="11.25" customHeight="1" x14ac:dyDescent="0.25">
      <c r="B55" s="13"/>
      <c r="C55" s="14"/>
      <c r="D55" s="14"/>
      <c r="E55" s="20"/>
      <c r="F55" s="15"/>
      <c r="G55" s="15"/>
    </row>
    <row r="56" spans="1:255" ht="12" customHeight="1" x14ac:dyDescent="0.25">
      <c r="A56" s="5"/>
      <c r="B56" s="82" t="s">
        <v>27</v>
      </c>
      <c r="C56" s="83"/>
      <c r="D56" s="84"/>
      <c r="E56" s="84"/>
      <c r="F56" s="85"/>
      <c r="G56" s="86"/>
    </row>
    <row r="57" spans="1:255" ht="24" customHeight="1" x14ac:dyDescent="0.25">
      <c r="A57" s="5"/>
      <c r="B57" s="87" t="s">
        <v>28</v>
      </c>
      <c r="C57" s="88" t="s">
        <v>24</v>
      </c>
      <c r="D57" s="88" t="s">
        <v>25</v>
      </c>
      <c r="E57" s="87" t="s">
        <v>13</v>
      </c>
      <c r="F57" s="88" t="s">
        <v>14</v>
      </c>
      <c r="G57" s="87" t="s">
        <v>15</v>
      </c>
    </row>
    <row r="58" spans="1:255" s="77" customFormat="1" ht="12" customHeight="1" x14ac:dyDescent="0.25">
      <c r="A58" s="73"/>
      <c r="B58" s="89" t="s">
        <v>102</v>
      </c>
      <c r="C58" s="90" t="s">
        <v>95</v>
      </c>
      <c r="D58" s="90">
        <v>2</v>
      </c>
      <c r="E58" s="90" t="s">
        <v>103</v>
      </c>
      <c r="F58" s="91">
        <v>80000</v>
      </c>
      <c r="G58" s="92">
        <f t="shared" ref="G58:G60" si="2">+F58*D58</f>
        <v>160000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s="77" customFormat="1" ht="12" customHeight="1" x14ac:dyDescent="0.25">
      <c r="A59" s="73"/>
      <c r="B59" s="89" t="s">
        <v>104</v>
      </c>
      <c r="C59" s="90" t="s">
        <v>95</v>
      </c>
      <c r="D59" s="90">
        <v>2</v>
      </c>
      <c r="E59" s="90" t="s">
        <v>96</v>
      </c>
      <c r="F59" s="91">
        <v>60000</v>
      </c>
      <c r="G59" s="92">
        <f t="shared" si="2"/>
        <v>120000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s="77" customFormat="1" ht="12" customHeight="1" x14ac:dyDescent="0.25">
      <c r="A60" s="73"/>
      <c r="B60" s="89" t="s">
        <v>105</v>
      </c>
      <c r="C60" s="90" t="s">
        <v>106</v>
      </c>
      <c r="D60" s="90">
        <v>120</v>
      </c>
      <c r="E60" s="90" t="s">
        <v>107</v>
      </c>
      <c r="F60" s="91">
        <v>3100</v>
      </c>
      <c r="G60" s="92">
        <f t="shared" si="2"/>
        <v>372000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s="77" customFormat="1" ht="12" customHeight="1" x14ac:dyDescent="0.25">
      <c r="A61" s="73"/>
      <c r="B61" s="89" t="s">
        <v>108</v>
      </c>
      <c r="C61" s="90" t="s">
        <v>54</v>
      </c>
      <c r="D61" s="90">
        <v>50</v>
      </c>
      <c r="E61" s="90" t="s">
        <v>96</v>
      </c>
      <c r="F61" s="91">
        <v>680</v>
      </c>
      <c r="G61" s="92">
        <f t="shared" ref="G61" si="3">+F61*D61</f>
        <v>34000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</row>
    <row r="62" spans="1:255" ht="11.25" customHeight="1" x14ac:dyDescent="0.25">
      <c r="B62" s="16" t="s">
        <v>29</v>
      </c>
      <c r="C62" s="17"/>
      <c r="D62" s="17"/>
      <c r="E62" s="17"/>
      <c r="F62" s="18"/>
      <c r="G62" s="19">
        <f>SUM(G58:G61)</f>
        <v>686000</v>
      </c>
    </row>
    <row r="63" spans="1:255" ht="11.25" customHeight="1" x14ac:dyDescent="0.25">
      <c r="B63" s="36"/>
      <c r="C63" s="36"/>
      <c r="D63" s="36"/>
      <c r="E63" s="36"/>
      <c r="F63" s="37"/>
      <c r="G63" s="37"/>
    </row>
    <row r="64" spans="1:255" ht="11.25" customHeight="1" x14ac:dyDescent="0.25">
      <c r="B64" s="38" t="s">
        <v>30</v>
      </c>
      <c r="C64" s="39"/>
      <c r="D64" s="39"/>
      <c r="E64" s="39"/>
      <c r="F64" s="39"/>
      <c r="G64" s="40">
        <f>G28+G33+G38+G54+G62</f>
        <v>4487720</v>
      </c>
    </row>
    <row r="65" spans="2:7" ht="11.25" customHeight="1" x14ac:dyDescent="0.25">
      <c r="B65" s="41" t="s">
        <v>31</v>
      </c>
      <c r="C65" s="22"/>
      <c r="D65" s="22"/>
      <c r="E65" s="22"/>
      <c r="F65" s="22"/>
      <c r="G65" s="42">
        <f>G64*0.05</f>
        <v>224386</v>
      </c>
    </row>
    <row r="66" spans="2:7" ht="11.25" customHeight="1" x14ac:dyDescent="0.25">
      <c r="B66" s="43" t="s">
        <v>32</v>
      </c>
      <c r="C66" s="21"/>
      <c r="D66" s="21"/>
      <c r="E66" s="21"/>
      <c r="F66" s="21"/>
      <c r="G66" s="44">
        <f>G65+G64</f>
        <v>4712106</v>
      </c>
    </row>
    <row r="67" spans="2:7" ht="11.25" customHeight="1" x14ac:dyDescent="0.25">
      <c r="B67" s="41" t="s">
        <v>33</v>
      </c>
      <c r="C67" s="22"/>
      <c r="D67" s="22"/>
      <c r="E67" s="22"/>
      <c r="F67" s="22"/>
      <c r="G67" s="42">
        <f>G12</f>
        <v>5120000</v>
      </c>
    </row>
    <row r="68" spans="2:7" ht="11.25" customHeight="1" x14ac:dyDescent="0.25">
      <c r="B68" s="45" t="s">
        <v>34</v>
      </c>
      <c r="C68" s="46"/>
      <c r="D68" s="46"/>
      <c r="E68" s="46"/>
      <c r="F68" s="46"/>
      <c r="G68" s="47">
        <f>G67-G66</f>
        <v>407894</v>
      </c>
    </row>
    <row r="69" spans="2:7" ht="11.25" customHeight="1" x14ac:dyDescent="0.25">
      <c r="B69" s="34" t="s">
        <v>35</v>
      </c>
      <c r="C69" s="35"/>
      <c r="D69" s="35"/>
      <c r="E69" s="35"/>
      <c r="F69" s="35"/>
      <c r="G69" s="30"/>
    </row>
    <row r="70" spans="2:7" ht="11.25" customHeight="1" thickBot="1" x14ac:dyDescent="0.3">
      <c r="B70" s="48"/>
      <c r="C70" s="35"/>
      <c r="D70" s="35"/>
      <c r="E70" s="35"/>
      <c r="F70" s="35"/>
      <c r="G70" s="30"/>
    </row>
    <row r="71" spans="2:7" ht="11.25" customHeight="1" x14ac:dyDescent="0.25">
      <c r="B71" s="93" t="s">
        <v>50</v>
      </c>
      <c r="C71" s="94"/>
      <c r="D71" s="94"/>
      <c r="E71" s="94"/>
      <c r="F71" s="95"/>
      <c r="G71" s="30"/>
    </row>
    <row r="72" spans="2:7" ht="11.25" customHeight="1" x14ac:dyDescent="0.25">
      <c r="B72" s="125" t="s">
        <v>56</v>
      </c>
      <c r="C72" s="96"/>
      <c r="D72" s="96"/>
      <c r="E72" s="96"/>
      <c r="F72" s="97"/>
      <c r="G72" s="30"/>
    </row>
    <row r="73" spans="2:7" ht="11.25" customHeight="1" x14ac:dyDescent="0.25">
      <c r="B73" s="125" t="s">
        <v>109</v>
      </c>
      <c r="C73" s="96"/>
      <c r="D73" s="96"/>
      <c r="E73" s="96"/>
      <c r="F73" s="97"/>
      <c r="G73" s="30"/>
    </row>
    <row r="74" spans="2:7" ht="11.25" customHeight="1" x14ac:dyDescent="0.25">
      <c r="B74" s="125" t="s">
        <v>110</v>
      </c>
      <c r="C74" s="96"/>
      <c r="D74" s="96"/>
      <c r="E74" s="96"/>
      <c r="F74" s="97"/>
      <c r="G74" s="30"/>
    </row>
    <row r="75" spans="2:7" ht="11.25" customHeight="1" x14ac:dyDescent="0.25">
      <c r="B75" s="125" t="s">
        <v>57</v>
      </c>
      <c r="C75" s="96"/>
      <c r="D75" s="96"/>
      <c r="E75" s="96"/>
      <c r="F75" s="97"/>
      <c r="G75" s="30"/>
    </row>
    <row r="76" spans="2:7" ht="11.25" customHeight="1" x14ac:dyDescent="0.25">
      <c r="B76" s="125" t="s">
        <v>58</v>
      </c>
      <c r="C76" s="96"/>
      <c r="D76" s="96"/>
      <c r="E76" s="96"/>
      <c r="F76" s="97"/>
      <c r="G76" s="30"/>
    </row>
    <row r="77" spans="2:7" ht="11.25" customHeight="1" x14ac:dyDescent="0.25">
      <c r="B77" s="125" t="s">
        <v>59</v>
      </c>
      <c r="C77" s="96"/>
      <c r="D77" s="96"/>
      <c r="E77" s="96"/>
      <c r="F77" s="97"/>
      <c r="G77" s="30"/>
    </row>
    <row r="78" spans="2:7" ht="11.25" customHeight="1" thickBot="1" x14ac:dyDescent="0.3">
      <c r="B78" s="126" t="s">
        <v>111</v>
      </c>
      <c r="C78" s="98"/>
      <c r="D78" s="98"/>
      <c r="E78" s="98"/>
      <c r="F78" s="99"/>
      <c r="G78" s="30"/>
    </row>
    <row r="79" spans="2:7" ht="11.25" customHeight="1" x14ac:dyDescent="0.25">
      <c r="B79" s="58"/>
      <c r="C79" s="32"/>
      <c r="D79" s="32"/>
      <c r="E79" s="32"/>
      <c r="F79" s="32"/>
      <c r="G79" s="30"/>
    </row>
    <row r="80" spans="2:7" ht="11.25" customHeight="1" thickBot="1" x14ac:dyDescent="0.3">
      <c r="B80" s="112" t="s">
        <v>36</v>
      </c>
      <c r="C80" s="113"/>
      <c r="D80" s="57"/>
      <c r="E80" s="23"/>
      <c r="F80" s="23"/>
      <c r="G80" s="30"/>
    </row>
    <row r="81" spans="2:7" ht="11.25" customHeight="1" x14ac:dyDescent="0.25">
      <c r="B81" s="50" t="s">
        <v>28</v>
      </c>
      <c r="C81" s="24" t="s">
        <v>37</v>
      </c>
      <c r="D81" s="51" t="s">
        <v>38</v>
      </c>
      <c r="E81" s="23"/>
      <c r="F81" s="23"/>
      <c r="G81" s="30"/>
    </row>
    <row r="82" spans="2:7" ht="11.25" customHeight="1" x14ac:dyDescent="0.25">
      <c r="B82" s="52" t="s">
        <v>39</v>
      </c>
      <c r="C82" s="25">
        <f>+G28</f>
        <v>2390000</v>
      </c>
      <c r="D82" s="53">
        <f>(C82/C88)</f>
        <v>0.50720420975249703</v>
      </c>
      <c r="E82" s="23"/>
      <c r="F82" s="23"/>
      <c r="G82" s="30"/>
    </row>
    <row r="83" spans="2:7" ht="11.25" customHeight="1" x14ac:dyDescent="0.25">
      <c r="B83" s="52" t="s">
        <v>40</v>
      </c>
      <c r="C83" s="26">
        <v>0</v>
      </c>
      <c r="D83" s="53">
        <v>0</v>
      </c>
      <c r="E83" s="23"/>
      <c r="F83" s="23"/>
      <c r="G83" s="30"/>
    </row>
    <row r="84" spans="2:7" ht="11.25" customHeight="1" x14ac:dyDescent="0.25">
      <c r="B84" s="52" t="s">
        <v>41</v>
      </c>
      <c r="C84" s="25">
        <f>+G38</f>
        <v>0</v>
      </c>
      <c r="D84" s="53">
        <f>(C84/C88)</f>
        <v>0</v>
      </c>
      <c r="E84" s="23"/>
      <c r="F84" s="23"/>
      <c r="G84" s="30"/>
    </row>
    <row r="85" spans="2:7" ht="11.25" customHeight="1" x14ac:dyDescent="0.25">
      <c r="B85" s="52" t="s">
        <v>23</v>
      </c>
      <c r="C85" s="25">
        <f>+G54</f>
        <v>1411720</v>
      </c>
      <c r="D85" s="53">
        <f>(C85/C88)</f>
        <v>0.29959427907606495</v>
      </c>
      <c r="E85" s="23"/>
      <c r="F85" s="23"/>
      <c r="G85" s="30"/>
    </row>
    <row r="86" spans="2:7" ht="11.25" customHeight="1" x14ac:dyDescent="0.25">
      <c r="B86" s="52" t="s">
        <v>42</v>
      </c>
      <c r="C86" s="27">
        <f>+G62</f>
        <v>686000</v>
      </c>
      <c r="D86" s="53">
        <f>(C86/C88)</f>
        <v>0.14558246355239038</v>
      </c>
      <c r="E86" s="29"/>
      <c r="F86" s="29"/>
      <c r="G86" s="30"/>
    </row>
    <row r="87" spans="2:7" ht="11.25" customHeight="1" x14ac:dyDescent="0.25">
      <c r="B87" s="52" t="s">
        <v>43</v>
      </c>
      <c r="C87" s="27">
        <f>+G65</f>
        <v>224386</v>
      </c>
      <c r="D87" s="53">
        <f>(C87/C88)</f>
        <v>4.7619047619047616E-2</v>
      </c>
      <c r="E87" s="29"/>
      <c r="F87" s="29"/>
      <c r="G87" s="30"/>
    </row>
    <row r="88" spans="2:7" ht="11.25" customHeight="1" thickBot="1" x14ac:dyDescent="0.3">
      <c r="B88" s="54" t="s">
        <v>44</v>
      </c>
      <c r="C88" s="55">
        <f>SUM(C82:C87)</f>
        <v>4712106</v>
      </c>
      <c r="D88" s="56">
        <f>SUM(D82:D87)</f>
        <v>1</v>
      </c>
      <c r="E88" s="29"/>
      <c r="F88" s="29"/>
      <c r="G88" s="30"/>
    </row>
    <row r="89" spans="2:7" ht="11.25" customHeight="1" x14ac:dyDescent="0.25">
      <c r="B89" s="48"/>
      <c r="C89" s="35"/>
      <c r="D89" s="35"/>
      <c r="E89" s="35"/>
      <c r="F89" s="35"/>
      <c r="G89" s="30"/>
    </row>
    <row r="90" spans="2:7" ht="11.25" customHeight="1" x14ac:dyDescent="0.25">
      <c r="B90" s="49"/>
      <c r="C90" s="35"/>
      <c r="D90" s="35"/>
      <c r="E90" s="35"/>
      <c r="F90" s="35"/>
      <c r="G90" s="30"/>
    </row>
    <row r="91" spans="2:7" ht="11.25" customHeight="1" thickBot="1" x14ac:dyDescent="0.3">
      <c r="B91" s="61"/>
      <c r="C91" s="62" t="s">
        <v>51</v>
      </c>
      <c r="D91" s="63"/>
      <c r="E91" s="64"/>
      <c r="F91" s="28"/>
      <c r="G91" s="30"/>
    </row>
    <row r="92" spans="2:7" ht="11.25" customHeight="1" x14ac:dyDescent="0.25">
      <c r="B92" s="65" t="s">
        <v>49</v>
      </c>
      <c r="C92" s="100">
        <v>1300</v>
      </c>
      <c r="D92" s="100">
        <v>1600</v>
      </c>
      <c r="E92" s="101">
        <v>1900</v>
      </c>
      <c r="F92" s="60"/>
      <c r="G92" s="31"/>
    </row>
    <row r="93" spans="2:7" ht="11.25" customHeight="1" thickBot="1" x14ac:dyDescent="0.3">
      <c r="B93" s="54" t="s">
        <v>52</v>
      </c>
      <c r="C93" s="71">
        <f>(G66/C92)</f>
        <v>3624.6969230769232</v>
      </c>
      <c r="D93" s="71">
        <f>(G66/D92)</f>
        <v>2945.0662499999999</v>
      </c>
      <c r="E93" s="72">
        <f>(G66/E92)</f>
        <v>2480.0557894736844</v>
      </c>
      <c r="F93" s="60"/>
      <c r="G93" s="31"/>
    </row>
    <row r="94" spans="2:7" ht="11.25" customHeight="1" x14ac:dyDescent="0.25">
      <c r="B94" s="59" t="s">
        <v>45</v>
      </c>
      <c r="C94" s="32"/>
      <c r="D94" s="32"/>
      <c r="E94" s="32"/>
      <c r="F94" s="32"/>
      <c r="G94" s="32"/>
    </row>
  </sheetData>
  <mergeCells count="9">
    <mergeCell ref="B80:C8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2023-02-15T18:55:04Z</dcterms:modified>
</cp:coreProperties>
</file>