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C 2023\"/>
    </mc:Choice>
  </mc:AlternateContent>
  <bookViews>
    <workbookView xWindow="0" yWindow="0" windowWidth="25200" windowHeight="11385"/>
  </bookViews>
  <sheets>
    <sheet name="APICO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G60" i="1"/>
  <c r="G61" i="1"/>
  <c r="G46" i="1"/>
  <c r="G47" i="1"/>
  <c r="G48" i="1"/>
  <c r="G49" i="1"/>
  <c r="G50" i="1"/>
  <c r="G51" i="1"/>
  <c r="G53" i="1"/>
  <c r="G54" i="1"/>
  <c r="G24" i="1"/>
  <c r="G23" i="1"/>
  <c r="G22" i="1"/>
  <c r="G21" i="1"/>
  <c r="G28" i="1"/>
  <c r="G27" i="1"/>
  <c r="G26" i="1"/>
  <c r="G25" i="1"/>
  <c r="G12" i="1"/>
  <c r="G62" i="1" l="1"/>
  <c r="G55" i="1"/>
  <c r="G40" i="1"/>
  <c r="G30" i="1"/>
  <c r="G29" i="1"/>
  <c r="G31" i="1" l="1"/>
  <c r="G56" i="1"/>
  <c r="G68" i="1"/>
  <c r="C87" i="1"/>
  <c r="C86" i="1" l="1"/>
  <c r="G41" i="1"/>
  <c r="C85" i="1" s="1"/>
  <c r="C83" i="1"/>
  <c r="G36" i="1" l="1"/>
  <c r="G65" i="1" s="1"/>
  <c r="G66" i="1" l="1"/>
  <c r="G67" i="1" l="1"/>
  <c r="G69" i="1" s="1"/>
  <c r="C88" i="1"/>
  <c r="C94" i="1" l="1"/>
  <c r="C89" i="1"/>
  <c r="D88" i="1" s="1"/>
  <c r="D94" i="1"/>
  <c r="E94" i="1"/>
  <c r="D86" i="1" l="1"/>
  <c r="D83" i="1"/>
  <c r="D85" i="1"/>
  <c r="D87" i="1"/>
  <c r="D89" i="1" l="1"/>
</calcChain>
</file>

<file path=xl/sharedStrings.xml><?xml version="1.0" encoding="utf-8"?>
<sst xmlns="http://schemas.openxmlformats.org/spreadsheetml/2006/main" count="162" uniqueCount="115">
  <si>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</si>
  <si>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</si>
  <si>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</si>
  <si>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</si>
  <si>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</si>
  <si>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</si>
  <si>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</si>
  <si>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</si>
  <si>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</si>
  <si>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</si>
  <si>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</si>
  <si>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</si>
  <si>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</si>
  <si>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</si>
  <si>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</si>
  <si>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</si>
  <si>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</si>
  <si>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</si>
  <si>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</si>
  <si>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</si>
  <si>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</si>
  <si>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</si>
  <si>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</si>
  <si>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</si>
  <si>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</si>
  <si>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</si>
  <si>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</si>
  <si>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</si>
  <si>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</si>
  <si>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</si>
  <si>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</si>
  <si>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</si>
  <si>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</si>
  <si>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</si>
  <si>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</si>
  <si>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</si>
  <si>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</si>
  <si>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</si>
  <si>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</si>
  <si>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</si>
  <si>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</si>
  <si>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</si>
  <si>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</si>
  <si>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</si>
  <si>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</si>
  <si>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</si>
  <si>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</si>
  <si>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</si>
  <si>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</si>
  <si>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</si>
  <si>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</si>
  <si>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Costo unitario ($/Un) (*)</t>
  </si>
  <si>
    <t>Medio</t>
  </si>
  <si>
    <t>Lib. B. O'Higgins</t>
  </si>
  <si>
    <t>PRECIO ESPERADO ($/Fardo)</t>
  </si>
  <si>
    <t>ESCENARIOS COSTO UNITARIO  ($/UNI)</t>
  </si>
  <si>
    <t>APICOLA</t>
  </si>
  <si>
    <t>Multiflora</t>
  </si>
  <si>
    <t>Santa Cruz</t>
  </si>
  <si>
    <t>Todas</t>
  </si>
  <si>
    <t>Enero</t>
  </si>
  <si>
    <t>Nov-Marzo</t>
  </si>
  <si>
    <t>Exportación</t>
  </si>
  <si>
    <t>Sequía</t>
  </si>
  <si>
    <t>RENDIMIENTO (kg/Há.)</t>
  </si>
  <si>
    <t>COSTOS DIRECTOS DE PRODUCCION  PARA 10 COLMENAS (INCLUYE IVA)</t>
  </si>
  <si>
    <t>Revisión de colmenas temporada baja</t>
  </si>
  <si>
    <t>Abril a Agosto</t>
  </si>
  <si>
    <t>Revisión de colmenas temporada alta</t>
  </si>
  <si>
    <t>Septiembre a Febrero</t>
  </si>
  <si>
    <t>Formación de núcleos</t>
  </si>
  <si>
    <t>Septiembre - Octubre</t>
  </si>
  <si>
    <t>Cosecha</t>
  </si>
  <si>
    <t>Noviembre-Marzo</t>
  </si>
  <si>
    <t>Preparación colmenas para polinizar</t>
  </si>
  <si>
    <t>Agosto</t>
  </si>
  <si>
    <t>Postura de colmenas en huerto</t>
  </si>
  <si>
    <t>Agosto - Octubre</t>
  </si>
  <si>
    <t>Retiro de colmenas del huerto</t>
  </si>
  <si>
    <t>Reparación de material</t>
  </si>
  <si>
    <t>Abril - Julio</t>
  </si>
  <si>
    <t>Limpieza de material</t>
  </si>
  <si>
    <t>Recuperación de cera</t>
  </si>
  <si>
    <t>ALIMENTOS Y MEDICAMENTOS</t>
  </si>
  <si>
    <t>Azúcar</t>
  </si>
  <si>
    <t>Marzo - Agosto</t>
  </si>
  <si>
    <t>Levadura de cerveza</t>
  </si>
  <si>
    <t>Mayo - Julio</t>
  </si>
  <si>
    <t>Promotor L</t>
  </si>
  <si>
    <t>lts</t>
  </si>
  <si>
    <t>Marzo - Julio</t>
  </si>
  <si>
    <t>Acaricida de síntesis</t>
  </si>
  <si>
    <t>tira</t>
  </si>
  <si>
    <t>Marzo - Abril</t>
  </si>
  <si>
    <t>Acaricida orgánico</t>
  </si>
  <si>
    <t>Agosto, Febrero- Marzo</t>
  </si>
  <si>
    <t>Hormiguicida</t>
  </si>
  <si>
    <t>Anual</t>
  </si>
  <si>
    <t>Gas licuado</t>
  </si>
  <si>
    <t>Toalla de papel para timol</t>
  </si>
  <si>
    <t>Reinas</t>
  </si>
  <si>
    <t>unidad</t>
  </si>
  <si>
    <t>Traslados para polinización</t>
  </si>
  <si>
    <t>Agosto - Noviembre</t>
  </si>
  <si>
    <t>Servicio de extracción de miel</t>
  </si>
  <si>
    <t>Colmena</t>
  </si>
  <si>
    <t>Noviembre - Marzo</t>
  </si>
  <si>
    <t>Servicio de estampado de cera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</si>
  <si>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</si>
  <si>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</si>
  <si>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</si>
  <si>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4. Los insumos aplicados (tipo y dosis) están referidos al Área en particular.</t>
  </si>
  <si>
    <t>5. El precio esperado por ventas corresponde al producto colocado en el domicilio del productor.</t>
  </si>
  <si>
    <t>6. Resumen de Ingresos para 10 colmenas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</si>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</sst>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6" fontId="15" fillId="0" borderId="16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1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3" fillId="2" borderId="16" xfId="0" applyNumberFormat="1" applyFont="1" applyFill="1" applyBorder="1" applyAlignment="1">
      <alignment vertical="center"/>
    </xf>
    <xf numFmtId="0" fontId="11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1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1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1" fillId="9" borderId="37" xfId="0" applyFont="1" applyFill="1" applyBorder="1" applyAlignment="1"/>
    <xf numFmtId="0" fontId="11" fillId="2" borderId="16" xfId="0" applyFont="1" applyFill="1" applyBorder="1" applyAlignment="1">
      <alignment vertical="center"/>
    </xf>
    <xf numFmtId="49" fontId="11" fillId="2" borderId="16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4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10" fillId="8" borderId="48" xfId="0" applyNumberFormat="1" applyFont="1" applyFill="1" applyBorder="1" applyAlignment="1">
      <alignment vertical="center"/>
    </xf>
    <xf numFmtId="0" fontId="10" fillId="8" borderId="49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6" fillId="3" borderId="52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3" fontId="3" fillId="0" borderId="53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17" fontId="3" fillId="0" borderId="53" xfId="0" applyNumberFormat="1" applyFont="1" applyFill="1" applyBorder="1" applyAlignment="1">
      <alignment horizontal="right" vertical="center"/>
    </xf>
    <xf numFmtId="3" fontId="3" fillId="0" borderId="53" xfId="0" applyNumberFormat="1" applyFont="1" applyFill="1" applyBorder="1" applyAlignment="1">
      <alignment horizontal="right" vertical="center"/>
    </xf>
    <xf numFmtId="3" fontId="3" fillId="0" borderId="53" xfId="0" applyNumberFormat="1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17" fontId="3" fillId="0" borderId="53" xfId="0" applyNumberFormat="1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 wrapText="1"/>
    </xf>
    <xf numFmtId="0" fontId="2" fillId="2" borderId="55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0" fontId="17" fillId="2" borderId="11" xfId="0" applyFont="1" applyFill="1" applyBorder="1" applyAlignment="1">
      <alignment vertical="center"/>
    </xf>
    <xf numFmtId="49" fontId="14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0" fontId="18" fillId="0" borderId="41" xfId="0" applyFont="1" applyBorder="1" applyAlignment="1">
      <alignment vertical="center"/>
    </xf>
    <xf numFmtId="0" fontId="18" fillId="0" borderId="41" xfId="0" applyFont="1" applyBorder="1"/>
    <xf numFmtId="49" fontId="19" fillId="2" borderId="38" xfId="0" applyNumberFormat="1" applyFont="1" applyFill="1" applyBorder="1" applyAlignment="1">
      <alignment vertical="center"/>
    </xf>
    <xf numFmtId="0" fontId="21" fillId="2" borderId="39" xfId="0" applyFont="1" applyFill="1" applyBorder="1" applyAlignment="1"/>
    <xf numFmtId="0" fontId="21" fillId="2" borderId="40" xfId="0" applyFont="1" applyFill="1" applyBorder="1" applyAlignment="1"/>
    <xf numFmtId="0" fontId="21" fillId="2" borderId="16" xfId="0" applyFont="1" applyFill="1" applyBorder="1" applyAlignment="1"/>
    <xf numFmtId="0" fontId="21" fillId="2" borderId="42" xfId="0" applyFont="1" applyFill="1" applyBorder="1" applyAlignment="1"/>
    <xf numFmtId="49" fontId="21" fillId="2" borderId="43" xfId="0" applyNumberFormat="1" applyFont="1" applyFill="1" applyBorder="1" applyAlignment="1">
      <alignment vertical="center"/>
    </xf>
    <xf numFmtId="0" fontId="21" fillId="2" borderId="44" xfId="0" applyFont="1" applyFill="1" applyBorder="1" applyAlignment="1"/>
    <xf numFmtId="0" fontId="21" fillId="2" borderId="45" xfId="0" applyFont="1" applyFill="1" applyBorder="1" applyAlignment="1"/>
  </cellXfs>
  <cellStyles count="2"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="120" zoomScaleNormal="120" workbookViewId="0">
      <selection activeCell="C14" sqref="C1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80" customFormat="1" ht="12" customHeight="1" x14ac:dyDescent="0.25">
      <c r="A9" s="75"/>
      <c r="B9" s="76" t="s">
        <v>0</v>
      </c>
      <c r="C9" s="78" t="s">
        <v>56</v>
      </c>
      <c r="D9" s="77"/>
      <c r="E9" s="107" t="s">
        <v>64</v>
      </c>
      <c r="F9" s="108"/>
      <c r="G9" s="78">
        <v>160</v>
      </c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  <c r="IU9" s="79"/>
    </row>
    <row r="10" spans="1:255" s="80" customFormat="1" ht="25.5" customHeight="1" x14ac:dyDescent="0.25">
      <c r="A10" s="75"/>
      <c r="B10" s="81" t="s">
        <v>1</v>
      </c>
      <c r="C10" s="82" t="s">
        <v>57</v>
      </c>
      <c r="D10" s="77"/>
      <c r="E10" s="105" t="s">
        <v>2</v>
      </c>
      <c r="F10" s="106"/>
      <c r="G10" s="82" t="s">
        <v>61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</row>
    <row r="11" spans="1:255" s="80" customFormat="1" ht="18" customHeight="1" x14ac:dyDescent="0.25">
      <c r="A11" s="75"/>
      <c r="B11" s="81" t="s">
        <v>47</v>
      </c>
      <c r="C11" s="83" t="s">
        <v>52</v>
      </c>
      <c r="D11" s="77"/>
      <c r="E11" s="105" t="s">
        <v>54</v>
      </c>
      <c r="F11" s="106"/>
      <c r="G11" s="83">
        <v>4125</v>
      </c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  <c r="IR11" s="79"/>
      <c r="IS11" s="79"/>
      <c r="IT11" s="79"/>
      <c r="IU11" s="79"/>
    </row>
    <row r="12" spans="1:255" s="80" customFormat="1" ht="11.25" customHeight="1" x14ac:dyDescent="0.25">
      <c r="A12" s="75"/>
      <c r="B12" s="81" t="s">
        <v>48</v>
      </c>
      <c r="C12" s="84" t="s">
        <v>53</v>
      </c>
      <c r="D12" s="77"/>
      <c r="E12" s="113" t="s">
        <v>3</v>
      </c>
      <c r="F12" s="114"/>
      <c r="G12" s="84">
        <f>+G9*G11</f>
        <v>660000</v>
      </c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  <c r="IR12" s="79"/>
      <c r="IS12" s="79"/>
      <c r="IT12" s="79"/>
      <c r="IU12" s="79"/>
    </row>
    <row r="13" spans="1:255" s="80" customFormat="1" ht="11.25" customHeight="1" x14ac:dyDescent="0.25">
      <c r="A13" s="75"/>
      <c r="B13" s="81" t="s">
        <v>49</v>
      </c>
      <c r="C13" s="85" t="s">
        <v>58</v>
      </c>
      <c r="D13" s="77"/>
      <c r="E13" s="105" t="s">
        <v>4</v>
      </c>
      <c r="F13" s="106"/>
      <c r="G13" s="85" t="s">
        <v>62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  <c r="IR13" s="79"/>
      <c r="IS13" s="79"/>
      <c r="IT13" s="79"/>
      <c r="IU13" s="79"/>
    </row>
    <row r="14" spans="1:255" s="80" customFormat="1" ht="15" x14ac:dyDescent="0.25">
      <c r="A14" s="75"/>
      <c r="B14" s="81" t="s">
        <v>5</v>
      </c>
      <c r="C14" s="86" t="s">
        <v>59</v>
      </c>
      <c r="D14" s="77"/>
      <c r="E14" s="105" t="s">
        <v>6</v>
      </c>
      <c r="F14" s="106"/>
      <c r="G14" s="86" t="s">
        <v>61</v>
      </c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  <c r="IR14" s="79"/>
      <c r="IS14" s="79"/>
      <c r="IT14" s="79"/>
      <c r="IU14" s="79"/>
    </row>
    <row r="15" spans="1:255" s="80" customFormat="1" ht="25.5" customHeight="1" x14ac:dyDescent="0.25">
      <c r="A15" s="75"/>
      <c r="B15" s="81" t="s">
        <v>7</v>
      </c>
      <c r="C15" s="87" t="s">
        <v>60</v>
      </c>
      <c r="D15" s="77"/>
      <c r="E15" s="109" t="s">
        <v>8</v>
      </c>
      <c r="F15" s="110"/>
      <c r="G15" s="87" t="s">
        <v>63</v>
      </c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  <c r="IR15" s="79"/>
      <c r="IS15" s="79"/>
      <c r="IT15" s="79"/>
      <c r="IU15" s="79"/>
    </row>
    <row r="16" spans="1:255" ht="12" customHeight="1" x14ac:dyDescent="0.25">
      <c r="A16" s="2"/>
      <c r="B16" s="88"/>
      <c r="C16" s="6"/>
      <c r="D16" s="7"/>
      <c r="E16" s="8"/>
      <c r="F16" s="8"/>
      <c r="G16" s="89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11" t="s">
        <v>65</v>
      </c>
      <c r="C17" s="112"/>
      <c r="D17" s="112"/>
      <c r="E17" s="112"/>
      <c r="F17" s="112"/>
      <c r="G17" s="112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90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91" t="s">
        <v>9</v>
      </c>
      <c r="C19" s="92"/>
      <c r="D19" s="93"/>
      <c r="E19" s="93"/>
      <c r="F19" s="94"/>
      <c r="G19" s="95"/>
    </row>
    <row r="20" spans="1:255" ht="24" customHeight="1" x14ac:dyDescent="0.25">
      <c r="A20" s="5"/>
      <c r="B20" s="96" t="s">
        <v>10</v>
      </c>
      <c r="C20" s="97" t="s">
        <v>11</v>
      </c>
      <c r="D20" s="97" t="s">
        <v>12</v>
      </c>
      <c r="E20" s="96" t="s">
        <v>13</v>
      </c>
      <c r="F20" s="97" t="s">
        <v>14</v>
      </c>
      <c r="G20" s="96" t="s">
        <v>15</v>
      </c>
    </row>
    <row r="21" spans="1:255" s="80" customFormat="1" ht="12" customHeight="1" x14ac:dyDescent="0.25">
      <c r="A21" s="75"/>
      <c r="B21" s="98" t="s">
        <v>66</v>
      </c>
      <c r="C21" s="99" t="s">
        <v>16</v>
      </c>
      <c r="D21" s="99">
        <v>1.2</v>
      </c>
      <c r="E21" s="99" t="s">
        <v>67</v>
      </c>
      <c r="F21" s="100">
        <v>28000</v>
      </c>
      <c r="G21" s="101">
        <f>+F21*D21</f>
        <v>33600</v>
      </c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  <c r="IR21" s="79"/>
      <c r="IS21" s="79"/>
      <c r="IT21" s="79"/>
      <c r="IU21" s="79"/>
    </row>
    <row r="22" spans="1:255" s="80" customFormat="1" ht="12" customHeight="1" x14ac:dyDescent="0.25">
      <c r="A22" s="75"/>
      <c r="B22" s="98" t="s">
        <v>68</v>
      </c>
      <c r="C22" s="99" t="s">
        <v>16</v>
      </c>
      <c r="D22" s="99">
        <v>2</v>
      </c>
      <c r="E22" s="99" t="s">
        <v>69</v>
      </c>
      <c r="F22" s="100">
        <v>28000</v>
      </c>
      <c r="G22" s="101">
        <f t="shared" ref="G22:G24" si="0">+F22*D22</f>
        <v>56000</v>
      </c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  <c r="IR22" s="79"/>
      <c r="IS22" s="79"/>
      <c r="IT22" s="79"/>
      <c r="IU22" s="79"/>
    </row>
    <row r="23" spans="1:255" s="80" customFormat="1" ht="12" customHeight="1" x14ac:dyDescent="0.25">
      <c r="A23" s="75"/>
      <c r="B23" s="98" t="s">
        <v>70</v>
      </c>
      <c r="C23" s="99" t="s">
        <v>16</v>
      </c>
      <c r="D23" s="99">
        <v>0.2</v>
      </c>
      <c r="E23" s="99" t="s">
        <v>71</v>
      </c>
      <c r="F23" s="100">
        <v>28000</v>
      </c>
      <c r="G23" s="101">
        <f t="shared" si="0"/>
        <v>5600</v>
      </c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  <c r="IR23" s="79"/>
      <c r="IS23" s="79"/>
      <c r="IT23" s="79"/>
      <c r="IU23" s="79"/>
    </row>
    <row r="24" spans="1:255" s="80" customFormat="1" ht="12" customHeight="1" x14ac:dyDescent="0.25">
      <c r="A24" s="75"/>
      <c r="B24" s="98" t="s">
        <v>72</v>
      </c>
      <c r="C24" s="99" t="s">
        <v>16</v>
      </c>
      <c r="D24" s="99">
        <v>0.5</v>
      </c>
      <c r="E24" s="99" t="s">
        <v>73</v>
      </c>
      <c r="F24" s="100">
        <v>28000</v>
      </c>
      <c r="G24" s="101">
        <f t="shared" si="0"/>
        <v>14000</v>
      </c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  <c r="IR24" s="79"/>
      <c r="IS24" s="79"/>
      <c r="IT24" s="79"/>
      <c r="IU24" s="79"/>
    </row>
    <row r="25" spans="1:255" s="80" customFormat="1" ht="12" customHeight="1" x14ac:dyDescent="0.25">
      <c r="A25" s="75"/>
      <c r="B25" s="98" t="s">
        <v>74</v>
      </c>
      <c r="C25" s="99" t="s">
        <v>16</v>
      </c>
      <c r="D25" s="99">
        <v>0.2</v>
      </c>
      <c r="E25" s="99" t="s">
        <v>75</v>
      </c>
      <c r="F25" s="100">
        <v>28000</v>
      </c>
      <c r="G25" s="101">
        <f>+F25*D25</f>
        <v>5600</v>
      </c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  <c r="IR25" s="79"/>
      <c r="IS25" s="79"/>
      <c r="IT25" s="79"/>
      <c r="IU25" s="79"/>
    </row>
    <row r="26" spans="1:255" s="80" customFormat="1" ht="12" customHeight="1" x14ac:dyDescent="0.25">
      <c r="A26" s="75"/>
      <c r="B26" s="98" t="s">
        <v>76</v>
      </c>
      <c r="C26" s="99" t="s">
        <v>16</v>
      </c>
      <c r="D26" s="99">
        <v>0.2</v>
      </c>
      <c r="E26" s="99" t="s">
        <v>77</v>
      </c>
      <c r="F26" s="100">
        <v>28000</v>
      </c>
      <c r="G26" s="101">
        <f t="shared" ref="G26:G28" si="1">+F26*D26</f>
        <v>5600</v>
      </c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  <c r="IR26" s="79"/>
      <c r="IS26" s="79"/>
      <c r="IT26" s="79"/>
      <c r="IU26" s="79"/>
    </row>
    <row r="27" spans="1:255" s="80" customFormat="1" ht="12" customHeight="1" x14ac:dyDescent="0.25">
      <c r="A27" s="75"/>
      <c r="B27" s="98" t="s">
        <v>78</v>
      </c>
      <c r="C27" s="99" t="s">
        <v>16</v>
      </c>
      <c r="D27" s="99">
        <v>0.2</v>
      </c>
      <c r="E27" s="99" t="s">
        <v>77</v>
      </c>
      <c r="F27" s="100">
        <v>28000</v>
      </c>
      <c r="G27" s="101">
        <f t="shared" si="1"/>
        <v>5600</v>
      </c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  <c r="IR27" s="79"/>
      <c r="IS27" s="79"/>
      <c r="IT27" s="79"/>
      <c r="IU27" s="79"/>
    </row>
    <row r="28" spans="1:255" s="80" customFormat="1" ht="12" customHeight="1" x14ac:dyDescent="0.25">
      <c r="A28" s="75"/>
      <c r="B28" s="98" t="s">
        <v>79</v>
      </c>
      <c r="C28" s="99" t="s">
        <v>16</v>
      </c>
      <c r="D28" s="99">
        <v>0.5</v>
      </c>
      <c r="E28" s="99" t="s">
        <v>80</v>
      </c>
      <c r="F28" s="100">
        <v>28000</v>
      </c>
      <c r="G28" s="101">
        <f t="shared" si="1"/>
        <v>14000</v>
      </c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  <c r="IR28" s="79"/>
      <c r="IS28" s="79"/>
      <c r="IT28" s="79"/>
      <c r="IU28" s="79"/>
    </row>
    <row r="29" spans="1:255" s="80" customFormat="1" ht="12" customHeight="1" x14ac:dyDescent="0.25">
      <c r="A29" s="75"/>
      <c r="B29" s="98" t="s">
        <v>81</v>
      </c>
      <c r="C29" s="99" t="s">
        <v>16</v>
      </c>
      <c r="D29" s="99">
        <v>0.5</v>
      </c>
      <c r="E29" s="99" t="s">
        <v>80</v>
      </c>
      <c r="F29" s="100">
        <v>28000</v>
      </c>
      <c r="G29" s="101">
        <f>+F29*D29</f>
        <v>14000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  <c r="IR29" s="79"/>
      <c r="IS29" s="79"/>
      <c r="IT29" s="79"/>
      <c r="IU29" s="79"/>
    </row>
    <row r="30" spans="1:255" s="80" customFormat="1" ht="12" customHeight="1" x14ac:dyDescent="0.25">
      <c r="A30" s="75"/>
      <c r="B30" s="98" t="s">
        <v>82</v>
      </c>
      <c r="C30" s="99" t="s">
        <v>16</v>
      </c>
      <c r="D30" s="99">
        <v>0.2</v>
      </c>
      <c r="E30" s="99" t="s">
        <v>80</v>
      </c>
      <c r="F30" s="100">
        <v>28000</v>
      </c>
      <c r="G30" s="101">
        <f t="shared" ref="G30" si="2">+F30*D30</f>
        <v>5600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  <c r="IR30" s="79"/>
      <c r="IS30" s="79"/>
      <c r="IT30" s="79"/>
      <c r="IU30" s="79"/>
    </row>
    <row r="31" spans="1:255" ht="11.25" customHeight="1" x14ac:dyDescent="0.25">
      <c r="B31" s="16" t="s">
        <v>17</v>
      </c>
      <c r="C31" s="17"/>
      <c r="D31" s="17"/>
      <c r="E31" s="17"/>
      <c r="F31" s="18"/>
      <c r="G31" s="19">
        <f>SUM(G21:G30)</f>
        <v>159600</v>
      </c>
    </row>
    <row r="32" spans="1:255" ht="15.75" customHeight="1" x14ac:dyDescent="0.25">
      <c r="A32" s="5"/>
      <c r="B32" s="13"/>
      <c r="C32" s="14"/>
      <c r="D32" s="14"/>
      <c r="E32" s="14"/>
      <c r="F32" s="15"/>
      <c r="G32" s="15"/>
      <c r="K32" s="68"/>
    </row>
    <row r="33" spans="1:255" ht="12" customHeight="1" x14ac:dyDescent="0.25">
      <c r="A33" s="5"/>
      <c r="B33" s="91" t="s">
        <v>18</v>
      </c>
      <c r="C33" s="92"/>
      <c r="D33" s="93"/>
      <c r="E33" s="93"/>
      <c r="F33" s="94"/>
      <c r="G33" s="95"/>
    </row>
    <row r="34" spans="1:255" ht="24" customHeight="1" x14ac:dyDescent="0.25">
      <c r="A34" s="5"/>
      <c r="B34" s="96" t="s">
        <v>10</v>
      </c>
      <c r="C34" s="97" t="s">
        <v>11</v>
      </c>
      <c r="D34" s="97" t="s">
        <v>12</v>
      </c>
      <c r="E34" s="96" t="s">
        <v>13</v>
      </c>
      <c r="F34" s="97" t="s">
        <v>14</v>
      </c>
      <c r="G34" s="96" t="s">
        <v>15</v>
      </c>
    </row>
    <row r="35" spans="1:255" s="80" customFormat="1" ht="12" customHeight="1" x14ac:dyDescent="0.25">
      <c r="A35" s="75"/>
      <c r="B35" s="98"/>
      <c r="C35" s="99"/>
      <c r="D35" s="99"/>
      <c r="E35" s="99"/>
      <c r="F35" s="100"/>
      <c r="G35" s="101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  <c r="IR35" s="79"/>
      <c r="IS35" s="79"/>
      <c r="IT35" s="79"/>
      <c r="IU35" s="79"/>
    </row>
    <row r="36" spans="1:255" ht="11.25" customHeight="1" x14ac:dyDescent="0.25">
      <c r="B36" s="16" t="s">
        <v>19</v>
      </c>
      <c r="C36" s="17"/>
      <c r="D36" s="17"/>
      <c r="E36" s="17"/>
      <c r="F36" s="18"/>
      <c r="G36" s="19">
        <f>SUM(G35)</f>
        <v>0</v>
      </c>
    </row>
    <row r="37" spans="1:255" ht="15.75" customHeight="1" x14ac:dyDescent="0.25">
      <c r="A37" s="5"/>
      <c r="B37" s="13"/>
      <c r="C37" s="14"/>
      <c r="D37" s="14"/>
      <c r="E37" s="14"/>
      <c r="F37" s="15"/>
      <c r="G37" s="15"/>
      <c r="K37" s="68"/>
    </row>
    <row r="38" spans="1:255" ht="12" customHeight="1" x14ac:dyDescent="0.25">
      <c r="A38" s="5"/>
      <c r="B38" s="91" t="s">
        <v>20</v>
      </c>
      <c r="C38" s="92"/>
      <c r="D38" s="93"/>
      <c r="E38" s="93"/>
      <c r="F38" s="94"/>
      <c r="G38" s="95"/>
    </row>
    <row r="39" spans="1:255" ht="24" customHeight="1" x14ac:dyDescent="0.25">
      <c r="A39" s="5"/>
      <c r="B39" s="96" t="s">
        <v>10</v>
      </c>
      <c r="C39" s="97" t="s">
        <v>11</v>
      </c>
      <c r="D39" s="97" t="s">
        <v>12</v>
      </c>
      <c r="E39" s="96" t="s">
        <v>13</v>
      </c>
      <c r="F39" s="97" t="s">
        <v>14</v>
      </c>
      <c r="G39" s="96" t="s">
        <v>15</v>
      </c>
    </row>
    <row r="40" spans="1:255" s="80" customFormat="1" ht="12" customHeight="1" x14ac:dyDescent="0.25">
      <c r="A40" s="75"/>
      <c r="B40" s="98"/>
      <c r="C40" s="99"/>
      <c r="D40" s="99"/>
      <c r="E40" s="99"/>
      <c r="F40" s="100"/>
      <c r="G40" s="101">
        <f t="shared" ref="G40" si="3">+F40*D40</f>
        <v>0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79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  <c r="GH40" s="79"/>
      <c r="GI40" s="79"/>
      <c r="GJ40" s="79"/>
      <c r="GK40" s="79"/>
      <c r="GL40" s="79"/>
      <c r="GM40" s="79"/>
      <c r="GN40" s="79"/>
      <c r="GO40" s="79"/>
      <c r="GP40" s="79"/>
      <c r="GQ40" s="79"/>
      <c r="GR40" s="79"/>
      <c r="GS40" s="79"/>
      <c r="GT40" s="79"/>
      <c r="GU40" s="79"/>
      <c r="GV40" s="79"/>
      <c r="GW40" s="79"/>
      <c r="GX40" s="79"/>
      <c r="GY40" s="79"/>
      <c r="GZ40" s="79"/>
      <c r="HA40" s="79"/>
      <c r="HB40" s="79"/>
      <c r="HC40" s="79"/>
      <c r="HD40" s="79"/>
      <c r="HE40" s="79"/>
      <c r="HF40" s="79"/>
      <c r="HG40" s="79"/>
      <c r="HH40" s="79"/>
      <c r="HI40" s="79"/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79"/>
      <c r="HU40" s="79"/>
      <c r="HV40" s="79"/>
      <c r="HW40" s="79"/>
      <c r="HX40" s="79"/>
      <c r="HY40" s="79"/>
      <c r="HZ40" s="79"/>
      <c r="IA40" s="79"/>
      <c r="IB40" s="79"/>
      <c r="IC40" s="79"/>
      <c r="ID40" s="79"/>
      <c r="IE40" s="79"/>
      <c r="IF40" s="79"/>
      <c r="IG40" s="79"/>
      <c r="IH40" s="79"/>
      <c r="II40" s="79"/>
      <c r="IJ40" s="79"/>
      <c r="IK40" s="79"/>
      <c r="IL40" s="79"/>
      <c r="IM40" s="79"/>
      <c r="IN40" s="79"/>
      <c r="IO40" s="79"/>
      <c r="IP40" s="79"/>
      <c r="IQ40" s="79"/>
      <c r="IR40" s="79"/>
      <c r="IS40" s="79"/>
      <c r="IT40" s="79"/>
      <c r="IU40" s="79"/>
    </row>
    <row r="41" spans="1:255" ht="12" customHeight="1" x14ac:dyDescent="0.25">
      <c r="A41" s="33"/>
      <c r="B41" s="69" t="s">
        <v>21</v>
      </c>
      <c r="C41" s="70"/>
      <c r="D41" s="70"/>
      <c r="E41" s="70"/>
      <c r="F41" s="71"/>
      <c r="G41" s="72">
        <f>SUM(G40:G40)</f>
        <v>0</v>
      </c>
    </row>
    <row r="42" spans="1:255" ht="12" customHeight="1" x14ac:dyDescent="0.25">
      <c r="A42" s="33"/>
      <c r="B42" s="13"/>
      <c r="C42" s="14"/>
      <c r="D42" s="14"/>
      <c r="E42" s="14"/>
      <c r="F42" s="15"/>
      <c r="G42" s="15"/>
    </row>
    <row r="43" spans="1:255" ht="12" customHeight="1" x14ac:dyDescent="0.25">
      <c r="A43" s="5"/>
      <c r="B43" s="91" t="s">
        <v>22</v>
      </c>
      <c r="C43" s="92"/>
      <c r="D43" s="93"/>
      <c r="E43" s="93"/>
      <c r="F43" s="94"/>
      <c r="G43" s="95"/>
    </row>
    <row r="44" spans="1:255" ht="24" customHeight="1" x14ac:dyDescent="0.25">
      <c r="A44" s="5"/>
      <c r="B44" s="96" t="s">
        <v>23</v>
      </c>
      <c r="C44" s="97" t="s">
        <v>24</v>
      </c>
      <c r="D44" s="97" t="s">
        <v>25</v>
      </c>
      <c r="E44" s="96" t="s">
        <v>13</v>
      </c>
      <c r="F44" s="97" t="s">
        <v>14</v>
      </c>
      <c r="G44" s="96" t="s">
        <v>15</v>
      </c>
    </row>
    <row r="45" spans="1:255" s="80" customFormat="1" ht="12" customHeight="1" x14ac:dyDescent="0.25">
      <c r="A45" s="75"/>
      <c r="B45" s="102" t="s">
        <v>83</v>
      </c>
      <c r="C45" s="99"/>
      <c r="D45" s="99"/>
      <c r="E45" s="99"/>
      <c r="F45" s="100"/>
      <c r="G45" s="101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  <c r="EO45" s="79"/>
      <c r="EP45" s="79"/>
      <c r="EQ45" s="79"/>
      <c r="ER45" s="79"/>
      <c r="ES45" s="79"/>
      <c r="ET45" s="79"/>
      <c r="EU45" s="79"/>
      <c r="EV45" s="79"/>
      <c r="EW45" s="79"/>
      <c r="EX45" s="79"/>
      <c r="EY45" s="79"/>
      <c r="EZ45" s="79"/>
      <c r="FA45" s="79"/>
      <c r="FB45" s="79"/>
      <c r="FC45" s="79"/>
      <c r="FD45" s="79"/>
      <c r="FE45" s="79"/>
      <c r="FF45" s="79"/>
      <c r="FG45" s="79"/>
      <c r="FH45" s="79"/>
      <c r="FI45" s="79"/>
      <c r="FJ45" s="79"/>
      <c r="FK45" s="79"/>
      <c r="FL45" s="79"/>
      <c r="FM45" s="79"/>
      <c r="FN45" s="79"/>
      <c r="FO45" s="79"/>
      <c r="FP45" s="79"/>
      <c r="FQ45" s="79"/>
      <c r="FR45" s="79"/>
      <c r="FS45" s="79"/>
      <c r="FT45" s="79"/>
      <c r="FU45" s="79"/>
      <c r="FV45" s="79"/>
      <c r="FW45" s="79"/>
      <c r="FX45" s="79"/>
      <c r="FY45" s="79"/>
      <c r="FZ45" s="79"/>
      <c r="GA45" s="79"/>
      <c r="GB45" s="79"/>
      <c r="GC45" s="79"/>
      <c r="GD45" s="79"/>
      <c r="GE45" s="79"/>
      <c r="GF45" s="79"/>
      <c r="GG45" s="79"/>
      <c r="GH45" s="79"/>
      <c r="GI45" s="79"/>
      <c r="GJ45" s="79"/>
      <c r="GK45" s="79"/>
      <c r="GL45" s="79"/>
      <c r="GM45" s="79"/>
      <c r="GN45" s="79"/>
      <c r="GO45" s="79"/>
      <c r="GP45" s="79"/>
      <c r="GQ45" s="79"/>
      <c r="GR45" s="79"/>
      <c r="GS45" s="79"/>
      <c r="GT45" s="79"/>
      <c r="GU45" s="79"/>
      <c r="GV45" s="79"/>
      <c r="GW45" s="79"/>
      <c r="GX45" s="79"/>
      <c r="GY45" s="79"/>
      <c r="GZ45" s="79"/>
      <c r="HA45" s="79"/>
      <c r="HB45" s="79"/>
      <c r="HC45" s="79"/>
      <c r="HD45" s="79"/>
      <c r="HE45" s="79"/>
      <c r="HF45" s="79"/>
      <c r="HG45" s="79"/>
      <c r="HH45" s="79"/>
      <c r="HI45" s="79"/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79"/>
      <c r="HU45" s="79"/>
      <c r="HV45" s="79"/>
      <c r="HW45" s="79"/>
      <c r="HX45" s="79"/>
      <c r="HY45" s="79"/>
      <c r="HZ45" s="79"/>
      <c r="IA45" s="79"/>
      <c r="IB45" s="79"/>
      <c r="IC45" s="79"/>
      <c r="ID45" s="79"/>
      <c r="IE45" s="79"/>
      <c r="IF45" s="79"/>
      <c r="IG45" s="79"/>
      <c r="IH45" s="79"/>
      <c r="II45" s="79"/>
      <c r="IJ45" s="79"/>
      <c r="IK45" s="79"/>
      <c r="IL45" s="79"/>
      <c r="IM45" s="79"/>
      <c r="IN45" s="79"/>
      <c r="IO45" s="79"/>
      <c r="IP45" s="79"/>
      <c r="IQ45" s="79"/>
      <c r="IR45" s="79"/>
      <c r="IS45" s="79"/>
      <c r="IT45" s="79"/>
      <c r="IU45" s="79"/>
    </row>
    <row r="46" spans="1:255" s="80" customFormat="1" ht="12" customHeight="1" x14ac:dyDescent="0.25">
      <c r="A46" s="75"/>
      <c r="B46" s="98" t="s">
        <v>84</v>
      </c>
      <c r="C46" s="99" t="s">
        <v>26</v>
      </c>
      <c r="D46" s="99">
        <v>50</v>
      </c>
      <c r="E46" s="99" t="s">
        <v>85</v>
      </c>
      <c r="F46" s="100">
        <v>1300</v>
      </c>
      <c r="G46" s="101">
        <f t="shared" ref="G46:G54" si="4">+F46*D46</f>
        <v>65000</v>
      </c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  <c r="EO46" s="79"/>
      <c r="EP46" s="79"/>
      <c r="EQ46" s="79"/>
      <c r="ER46" s="79"/>
      <c r="ES46" s="79"/>
      <c r="ET46" s="79"/>
      <c r="EU46" s="79"/>
      <c r="EV46" s="79"/>
      <c r="EW46" s="79"/>
      <c r="EX46" s="79"/>
      <c r="EY46" s="79"/>
      <c r="EZ46" s="79"/>
      <c r="FA46" s="79"/>
      <c r="FB46" s="79"/>
      <c r="FC46" s="79"/>
      <c r="FD46" s="79"/>
      <c r="FE46" s="79"/>
      <c r="FF46" s="79"/>
      <c r="FG46" s="79"/>
      <c r="FH46" s="79"/>
      <c r="FI46" s="79"/>
      <c r="FJ46" s="79"/>
      <c r="FK46" s="79"/>
      <c r="FL46" s="79"/>
      <c r="FM46" s="79"/>
      <c r="FN46" s="79"/>
      <c r="FO46" s="79"/>
      <c r="FP46" s="79"/>
      <c r="FQ46" s="79"/>
      <c r="FR46" s="79"/>
      <c r="FS46" s="79"/>
      <c r="FT46" s="79"/>
      <c r="FU46" s="79"/>
      <c r="FV46" s="79"/>
      <c r="FW46" s="79"/>
      <c r="FX46" s="79"/>
      <c r="FY46" s="79"/>
      <c r="FZ46" s="79"/>
      <c r="GA46" s="79"/>
      <c r="GB46" s="79"/>
      <c r="GC46" s="79"/>
      <c r="GD46" s="79"/>
      <c r="GE46" s="79"/>
      <c r="GF46" s="79"/>
      <c r="GG46" s="79"/>
      <c r="GH46" s="79"/>
      <c r="GI46" s="79"/>
      <c r="GJ46" s="79"/>
      <c r="GK46" s="79"/>
      <c r="GL46" s="79"/>
      <c r="GM46" s="79"/>
      <c r="GN46" s="79"/>
      <c r="GO46" s="79"/>
      <c r="GP46" s="79"/>
      <c r="GQ46" s="79"/>
      <c r="GR46" s="79"/>
      <c r="GS46" s="79"/>
      <c r="GT46" s="79"/>
      <c r="GU46" s="79"/>
      <c r="GV46" s="79"/>
      <c r="GW46" s="79"/>
      <c r="GX46" s="79"/>
      <c r="GY46" s="79"/>
      <c r="GZ46" s="79"/>
      <c r="HA46" s="79"/>
      <c r="HB46" s="79"/>
      <c r="HC46" s="79"/>
      <c r="HD46" s="79"/>
      <c r="HE46" s="79"/>
      <c r="HF46" s="79"/>
      <c r="HG46" s="79"/>
      <c r="HH46" s="79"/>
      <c r="HI46" s="79"/>
      <c r="HJ46" s="79"/>
      <c r="HK46" s="79"/>
      <c r="HL46" s="79"/>
      <c r="HM46" s="79"/>
      <c r="HN46" s="79"/>
      <c r="HO46" s="79"/>
      <c r="HP46" s="79"/>
      <c r="HQ46" s="79"/>
      <c r="HR46" s="79"/>
      <c r="HS46" s="79"/>
      <c r="HT46" s="79"/>
      <c r="HU46" s="79"/>
      <c r="HV46" s="79"/>
      <c r="HW46" s="79"/>
      <c r="HX46" s="79"/>
      <c r="HY46" s="79"/>
      <c r="HZ46" s="79"/>
      <c r="IA46" s="79"/>
      <c r="IB46" s="79"/>
      <c r="IC46" s="79"/>
      <c r="ID46" s="79"/>
      <c r="IE46" s="79"/>
      <c r="IF46" s="79"/>
      <c r="IG46" s="79"/>
      <c r="IH46" s="79"/>
      <c r="II46" s="79"/>
      <c r="IJ46" s="79"/>
      <c r="IK46" s="79"/>
      <c r="IL46" s="79"/>
      <c r="IM46" s="79"/>
      <c r="IN46" s="79"/>
      <c r="IO46" s="79"/>
      <c r="IP46" s="79"/>
      <c r="IQ46" s="79"/>
      <c r="IR46" s="79"/>
      <c r="IS46" s="79"/>
      <c r="IT46" s="79"/>
      <c r="IU46" s="79"/>
    </row>
    <row r="47" spans="1:255" s="80" customFormat="1" ht="12" customHeight="1" x14ac:dyDescent="0.25">
      <c r="A47" s="75"/>
      <c r="B47" s="98" t="s">
        <v>86</v>
      </c>
      <c r="C47" s="99" t="s">
        <v>26</v>
      </c>
      <c r="D47" s="99">
        <v>1.2</v>
      </c>
      <c r="E47" s="99" t="s">
        <v>87</v>
      </c>
      <c r="F47" s="100">
        <v>5475</v>
      </c>
      <c r="G47" s="101">
        <f t="shared" si="4"/>
        <v>6570</v>
      </c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  <c r="EO47" s="79"/>
      <c r="EP47" s="79"/>
      <c r="EQ47" s="79"/>
      <c r="ER47" s="79"/>
      <c r="ES47" s="79"/>
      <c r="ET47" s="79"/>
      <c r="EU47" s="79"/>
      <c r="EV47" s="79"/>
      <c r="EW47" s="79"/>
      <c r="EX47" s="79"/>
      <c r="EY47" s="79"/>
      <c r="EZ47" s="79"/>
      <c r="FA47" s="79"/>
      <c r="FB47" s="79"/>
      <c r="FC47" s="79"/>
      <c r="FD47" s="79"/>
      <c r="FE47" s="79"/>
      <c r="FF47" s="79"/>
      <c r="FG47" s="79"/>
      <c r="FH47" s="79"/>
      <c r="FI47" s="79"/>
      <c r="FJ47" s="79"/>
      <c r="FK47" s="79"/>
      <c r="FL47" s="79"/>
      <c r="FM47" s="79"/>
      <c r="FN47" s="79"/>
      <c r="FO47" s="79"/>
      <c r="FP47" s="79"/>
      <c r="FQ47" s="79"/>
      <c r="FR47" s="79"/>
      <c r="FS47" s="79"/>
      <c r="FT47" s="79"/>
      <c r="FU47" s="79"/>
      <c r="FV47" s="79"/>
      <c r="FW47" s="79"/>
      <c r="FX47" s="79"/>
      <c r="FY47" s="79"/>
      <c r="FZ47" s="79"/>
      <c r="GA47" s="79"/>
      <c r="GB47" s="79"/>
      <c r="GC47" s="79"/>
      <c r="GD47" s="79"/>
      <c r="GE47" s="79"/>
      <c r="GF47" s="79"/>
      <c r="GG47" s="79"/>
      <c r="GH47" s="79"/>
      <c r="GI47" s="79"/>
      <c r="GJ47" s="79"/>
      <c r="GK47" s="79"/>
      <c r="GL47" s="79"/>
      <c r="GM47" s="79"/>
      <c r="GN47" s="79"/>
      <c r="GO47" s="79"/>
      <c r="GP47" s="79"/>
      <c r="GQ47" s="79"/>
      <c r="GR47" s="79"/>
      <c r="GS47" s="79"/>
      <c r="GT47" s="79"/>
      <c r="GU47" s="79"/>
      <c r="GV47" s="79"/>
      <c r="GW47" s="79"/>
      <c r="GX47" s="79"/>
      <c r="GY47" s="79"/>
      <c r="GZ47" s="79"/>
      <c r="HA47" s="79"/>
      <c r="HB47" s="79"/>
      <c r="HC47" s="79"/>
      <c r="HD47" s="79"/>
      <c r="HE47" s="79"/>
      <c r="HF47" s="79"/>
      <c r="HG47" s="79"/>
      <c r="HH47" s="79"/>
      <c r="HI47" s="79"/>
      <c r="HJ47" s="79"/>
      <c r="HK47" s="79"/>
      <c r="HL47" s="79"/>
      <c r="HM47" s="79"/>
      <c r="HN47" s="79"/>
      <c r="HO47" s="79"/>
      <c r="HP47" s="79"/>
      <c r="HQ47" s="79"/>
      <c r="HR47" s="79"/>
      <c r="HS47" s="79"/>
      <c r="HT47" s="79"/>
      <c r="HU47" s="79"/>
      <c r="HV47" s="79"/>
      <c r="HW47" s="79"/>
      <c r="HX47" s="79"/>
      <c r="HY47" s="79"/>
      <c r="HZ47" s="79"/>
      <c r="IA47" s="79"/>
      <c r="IB47" s="79"/>
      <c r="IC47" s="79"/>
      <c r="ID47" s="79"/>
      <c r="IE47" s="79"/>
      <c r="IF47" s="79"/>
      <c r="IG47" s="79"/>
      <c r="IH47" s="79"/>
      <c r="II47" s="79"/>
      <c r="IJ47" s="79"/>
      <c r="IK47" s="79"/>
      <c r="IL47" s="79"/>
      <c r="IM47" s="79"/>
      <c r="IN47" s="79"/>
      <c r="IO47" s="79"/>
      <c r="IP47" s="79"/>
      <c r="IQ47" s="79"/>
      <c r="IR47" s="79"/>
      <c r="IS47" s="79"/>
      <c r="IT47" s="79"/>
      <c r="IU47" s="79"/>
    </row>
    <row r="48" spans="1:255" s="80" customFormat="1" ht="12" customHeight="1" x14ac:dyDescent="0.25">
      <c r="A48" s="75"/>
      <c r="B48" s="98" t="s">
        <v>88</v>
      </c>
      <c r="C48" s="99" t="s">
        <v>89</v>
      </c>
      <c r="D48" s="99">
        <v>0.4</v>
      </c>
      <c r="E48" s="99" t="s">
        <v>90</v>
      </c>
      <c r="F48" s="100">
        <v>28900</v>
      </c>
      <c r="G48" s="101">
        <f t="shared" si="4"/>
        <v>11560</v>
      </c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  <c r="EO48" s="79"/>
      <c r="EP48" s="79"/>
      <c r="EQ48" s="79"/>
      <c r="ER48" s="79"/>
      <c r="ES48" s="79"/>
      <c r="ET48" s="79"/>
      <c r="EU48" s="79"/>
      <c r="EV48" s="79"/>
      <c r="EW48" s="79"/>
      <c r="EX48" s="79"/>
      <c r="EY48" s="79"/>
      <c r="EZ48" s="79"/>
      <c r="FA48" s="79"/>
      <c r="FB48" s="79"/>
      <c r="FC48" s="79"/>
      <c r="FD48" s="79"/>
      <c r="FE48" s="79"/>
      <c r="FF48" s="79"/>
      <c r="FG48" s="79"/>
      <c r="FH48" s="79"/>
      <c r="FI48" s="79"/>
      <c r="FJ48" s="79"/>
      <c r="FK48" s="79"/>
      <c r="FL48" s="79"/>
      <c r="FM48" s="79"/>
      <c r="FN48" s="79"/>
      <c r="FO48" s="79"/>
      <c r="FP48" s="79"/>
      <c r="FQ48" s="79"/>
      <c r="FR48" s="79"/>
      <c r="FS48" s="79"/>
      <c r="FT48" s="79"/>
      <c r="FU48" s="79"/>
      <c r="FV48" s="79"/>
      <c r="FW48" s="79"/>
      <c r="FX48" s="79"/>
      <c r="FY48" s="79"/>
      <c r="FZ48" s="79"/>
      <c r="GA48" s="79"/>
      <c r="GB48" s="79"/>
      <c r="GC48" s="79"/>
      <c r="GD48" s="79"/>
      <c r="GE48" s="79"/>
      <c r="GF48" s="79"/>
      <c r="GG48" s="79"/>
      <c r="GH48" s="79"/>
      <c r="GI48" s="79"/>
      <c r="GJ48" s="79"/>
      <c r="GK48" s="79"/>
      <c r="GL48" s="79"/>
      <c r="GM48" s="79"/>
      <c r="GN48" s="79"/>
      <c r="GO48" s="79"/>
      <c r="GP48" s="79"/>
      <c r="GQ48" s="79"/>
      <c r="GR48" s="79"/>
      <c r="GS48" s="79"/>
      <c r="GT48" s="79"/>
      <c r="GU48" s="79"/>
      <c r="GV48" s="79"/>
      <c r="GW48" s="79"/>
      <c r="GX48" s="79"/>
      <c r="GY48" s="79"/>
      <c r="GZ48" s="79"/>
      <c r="HA48" s="79"/>
      <c r="HB48" s="79"/>
      <c r="HC48" s="79"/>
      <c r="HD48" s="79"/>
      <c r="HE48" s="79"/>
      <c r="HF48" s="79"/>
      <c r="HG48" s="79"/>
      <c r="HH48" s="79"/>
      <c r="HI48" s="79"/>
      <c r="HJ48" s="79"/>
      <c r="HK48" s="79"/>
      <c r="HL48" s="79"/>
      <c r="HM48" s="79"/>
      <c r="HN48" s="79"/>
      <c r="HO48" s="79"/>
      <c r="HP48" s="79"/>
      <c r="HQ48" s="79"/>
      <c r="HR48" s="79"/>
      <c r="HS48" s="79"/>
      <c r="HT48" s="79"/>
      <c r="HU48" s="79"/>
      <c r="HV48" s="79"/>
      <c r="HW48" s="79"/>
      <c r="HX48" s="79"/>
      <c r="HY48" s="79"/>
      <c r="HZ48" s="79"/>
      <c r="IA48" s="79"/>
      <c r="IB48" s="79"/>
      <c r="IC48" s="79"/>
      <c r="ID48" s="79"/>
      <c r="IE48" s="79"/>
      <c r="IF48" s="79"/>
      <c r="IG48" s="79"/>
      <c r="IH48" s="79"/>
      <c r="II48" s="79"/>
      <c r="IJ48" s="79"/>
      <c r="IK48" s="79"/>
      <c r="IL48" s="79"/>
      <c r="IM48" s="79"/>
      <c r="IN48" s="79"/>
      <c r="IO48" s="79"/>
      <c r="IP48" s="79"/>
      <c r="IQ48" s="79"/>
      <c r="IR48" s="79"/>
      <c r="IS48" s="79"/>
      <c r="IT48" s="79"/>
      <c r="IU48" s="79"/>
    </row>
    <row r="49" spans="1:255" s="80" customFormat="1" ht="12" customHeight="1" x14ac:dyDescent="0.25">
      <c r="A49" s="75"/>
      <c r="B49" s="98" t="s">
        <v>91</v>
      </c>
      <c r="C49" s="99" t="s">
        <v>92</v>
      </c>
      <c r="D49" s="99">
        <v>10</v>
      </c>
      <c r="E49" s="99" t="s">
        <v>93</v>
      </c>
      <c r="F49" s="100">
        <v>1000</v>
      </c>
      <c r="G49" s="101">
        <f t="shared" si="4"/>
        <v>10000</v>
      </c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  <c r="EO49" s="79"/>
      <c r="EP49" s="79"/>
      <c r="EQ49" s="79"/>
      <c r="ER49" s="79"/>
      <c r="ES49" s="79"/>
      <c r="ET49" s="79"/>
      <c r="EU49" s="79"/>
      <c r="EV49" s="79"/>
      <c r="EW49" s="79"/>
      <c r="EX49" s="79"/>
      <c r="EY49" s="79"/>
      <c r="EZ49" s="79"/>
      <c r="FA49" s="79"/>
      <c r="FB49" s="79"/>
      <c r="FC49" s="79"/>
      <c r="FD49" s="79"/>
      <c r="FE49" s="79"/>
      <c r="FF49" s="79"/>
      <c r="FG49" s="79"/>
      <c r="FH49" s="79"/>
      <c r="FI49" s="79"/>
      <c r="FJ49" s="79"/>
      <c r="FK49" s="79"/>
      <c r="FL49" s="79"/>
      <c r="FM49" s="79"/>
      <c r="FN49" s="79"/>
      <c r="FO49" s="79"/>
      <c r="FP49" s="79"/>
      <c r="FQ49" s="79"/>
      <c r="FR49" s="79"/>
      <c r="FS49" s="79"/>
      <c r="FT49" s="79"/>
      <c r="FU49" s="79"/>
      <c r="FV49" s="79"/>
      <c r="FW49" s="79"/>
      <c r="FX49" s="79"/>
      <c r="FY49" s="79"/>
      <c r="FZ49" s="79"/>
      <c r="GA49" s="79"/>
      <c r="GB49" s="79"/>
      <c r="GC49" s="79"/>
      <c r="GD49" s="79"/>
      <c r="GE49" s="79"/>
      <c r="GF49" s="79"/>
      <c r="GG49" s="79"/>
      <c r="GH49" s="79"/>
      <c r="GI49" s="79"/>
      <c r="GJ49" s="79"/>
      <c r="GK49" s="79"/>
      <c r="GL49" s="79"/>
      <c r="GM49" s="79"/>
      <c r="GN49" s="79"/>
      <c r="GO49" s="79"/>
      <c r="GP49" s="79"/>
      <c r="GQ49" s="79"/>
      <c r="GR49" s="79"/>
      <c r="GS49" s="79"/>
      <c r="GT49" s="79"/>
      <c r="GU49" s="79"/>
      <c r="GV49" s="79"/>
      <c r="GW49" s="79"/>
      <c r="GX49" s="79"/>
      <c r="GY49" s="79"/>
      <c r="GZ49" s="79"/>
      <c r="HA49" s="79"/>
      <c r="HB49" s="79"/>
      <c r="HC49" s="79"/>
      <c r="HD49" s="79"/>
      <c r="HE49" s="79"/>
      <c r="HF49" s="79"/>
      <c r="HG49" s="79"/>
      <c r="HH49" s="79"/>
      <c r="HI49" s="79"/>
      <c r="HJ49" s="79"/>
      <c r="HK49" s="79"/>
      <c r="HL49" s="79"/>
      <c r="HM49" s="79"/>
      <c r="HN49" s="79"/>
      <c r="HO49" s="79"/>
      <c r="HP49" s="79"/>
      <c r="HQ49" s="79"/>
      <c r="HR49" s="79"/>
      <c r="HS49" s="79"/>
      <c r="HT49" s="79"/>
      <c r="HU49" s="79"/>
      <c r="HV49" s="79"/>
      <c r="HW49" s="79"/>
      <c r="HX49" s="79"/>
      <c r="HY49" s="79"/>
      <c r="HZ49" s="79"/>
      <c r="IA49" s="79"/>
      <c r="IB49" s="79"/>
      <c r="IC49" s="79"/>
      <c r="ID49" s="79"/>
      <c r="IE49" s="79"/>
      <c r="IF49" s="79"/>
      <c r="IG49" s="79"/>
      <c r="IH49" s="79"/>
      <c r="II49" s="79"/>
      <c r="IJ49" s="79"/>
      <c r="IK49" s="79"/>
      <c r="IL49" s="79"/>
      <c r="IM49" s="79"/>
      <c r="IN49" s="79"/>
      <c r="IO49" s="79"/>
      <c r="IP49" s="79"/>
      <c r="IQ49" s="79"/>
      <c r="IR49" s="79"/>
      <c r="IS49" s="79"/>
      <c r="IT49" s="79"/>
      <c r="IU49" s="79"/>
    </row>
    <row r="50" spans="1:255" s="80" customFormat="1" ht="12" customHeight="1" x14ac:dyDescent="0.25">
      <c r="A50" s="75"/>
      <c r="B50" s="98" t="s">
        <v>94</v>
      </c>
      <c r="C50" s="99" t="s">
        <v>92</v>
      </c>
      <c r="D50" s="99">
        <v>10</v>
      </c>
      <c r="E50" s="99" t="s">
        <v>95</v>
      </c>
      <c r="F50" s="100">
        <v>700</v>
      </c>
      <c r="G50" s="101">
        <f t="shared" si="4"/>
        <v>7000</v>
      </c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  <c r="IS50" s="79"/>
      <c r="IT50" s="79"/>
      <c r="IU50" s="79"/>
    </row>
    <row r="51" spans="1:255" s="80" customFormat="1" ht="12" customHeight="1" x14ac:dyDescent="0.25">
      <c r="A51" s="75"/>
      <c r="B51" s="98" t="s">
        <v>96</v>
      </c>
      <c r="C51" s="99" t="s">
        <v>11</v>
      </c>
      <c r="D51" s="99">
        <v>1</v>
      </c>
      <c r="E51" s="99" t="s">
        <v>97</v>
      </c>
      <c r="F51" s="100">
        <v>12650</v>
      </c>
      <c r="G51" s="101">
        <f t="shared" si="4"/>
        <v>12650</v>
      </c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  <c r="IS51" s="79"/>
      <c r="IT51" s="79"/>
      <c r="IU51" s="79"/>
    </row>
    <row r="52" spans="1:255" s="80" customFormat="1" ht="12" customHeight="1" x14ac:dyDescent="0.25">
      <c r="A52" s="75"/>
      <c r="B52" s="102" t="s">
        <v>22</v>
      </c>
      <c r="C52" s="99"/>
      <c r="D52" s="99"/>
      <c r="E52" s="99"/>
      <c r="F52" s="100"/>
      <c r="G52" s="101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  <c r="EO52" s="79"/>
      <c r="EP52" s="79"/>
      <c r="EQ52" s="79"/>
      <c r="ER52" s="79"/>
      <c r="ES52" s="79"/>
      <c r="ET52" s="79"/>
      <c r="EU52" s="79"/>
      <c r="EV52" s="79"/>
      <c r="EW52" s="79"/>
      <c r="EX52" s="79"/>
      <c r="EY52" s="79"/>
      <c r="EZ52" s="79"/>
      <c r="FA52" s="79"/>
      <c r="FB52" s="79"/>
      <c r="FC52" s="79"/>
      <c r="FD52" s="79"/>
      <c r="FE52" s="79"/>
      <c r="FF52" s="79"/>
      <c r="FG52" s="79"/>
      <c r="FH52" s="79"/>
      <c r="FI52" s="79"/>
      <c r="FJ52" s="79"/>
      <c r="FK52" s="79"/>
      <c r="FL52" s="79"/>
      <c r="FM52" s="79"/>
      <c r="FN52" s="79"/>
      <c r="FO52" s="79"/>
      <c r="FP52" s="79"/>
      <c r="FQ52" s="79"/>
      <c r="FR52" s="79"/>
      <c r="FS52" s="79"/>
      <c r="FT52" s="79"/>
      <c r="FU52" s="79"/>
      <c r="FV52" s="79"/>
      <c r="FW52" s="79"/>
      <c r="FX52" s="79"/>
      <c r="FY52" s="79"/>
      <c r="FZ52" s="79"/>
      <c r="GA52" s="79"/>
      <c r="GB52" s="79"/>
      <c r="GC52" s="79"/>
      <c r="GD52" s="79"/>
      <c r="GE52" s="79"/>
      <c r="GF52" s="79"/>
      <c r="GG52" s="79"/>
      <c r="GH52" s="79"/>
      <c r="GI52" s="79"/>
      <c r="GJ52" s="79"/>
      <c r="GK52" s="79"/>
      <c r="GL52" s="79"/>
      <c r="GM52" s="79"/>
      <c r="GN52" s="79"/>
      <c r="GO52" s="79"/>
      <c r="GP52" s="79"/>
      <c r="GQ52" s="79"/>
      <c r="GR52" s="79"/>
      <c r="GS52" s="79"/>
      <c r="GT52" s="79"/>
      <c r="GU52" s="79"/>
      <c r="GV52" s="79"/>
      <c r="GW52" s="79"/>
      <c r="GX52" s="79"/>
      <c r="GY52" s="79"/>
      <c r="GZ52" s="79"/>
      <c r="HA52" s="79"/>
      <c r="HB52" s="79"/>
      <c r="HC52" s="79"/>
      <c r="HD52" s="79"/>
      <c r="HE52" s="79"/>
      <c r="HF52" s="79"/>
      <c r="HG52" s="79"/>
      <c r="HH52" s="79"/>
      <c r="HI52" s="79"/>
      <c r="HJ52" s="79"/>
      <c r="HK52" s="79"/>
      <c r="HL52" s="79"/>
      <c r="HM52" s="79"/>
      <c r="HN52" s="79"/>
      <c r="HO52" s="79"/>
      <c r="HP52" s="79"/>
      <c r="HQ52" s="79"/>
      <c r="HR52" s="79"/>
      <c r="HS52" s="79"/>
      <c r="HT52" s="79"/>
      <c r="HU52" s="79"/>
      <c r="HV52" s="79"/>
      <c r="HW52" s="79"/>
      <c r="HX52" s="79"/>
      <c r="HY52" s="79"/>
      <c r="HZ52" s="79"/>
      <c r="IA52" s="79"/>
      <c r="IB52" s="79"/>
      <c r="IC52" s="79"/>
      <c r="ID52" s="79"/>
      <c r="IE52" s="79"/>
      <c r="IF52" s="79"/>
      <c r="IG52" s="79"/>
      <c r="IH52" s="79"/>
      <c r="II52" s="79"/>
      <c r="IJ52" s="79"/>
      <c r="IK52" s="79"/>
      <c r="IL52" s="79"/>
      <c r="IM52" s="79"/>
      <c r="IN52" s="79"/>
      <c r="IO52" s="79"/>
      <c r="IP52" s="79"/>
      <c r="IQ52" s="79"/>
      <c r="IR52" s="79"/>
      <c r="IS52" s="79"/>
      <c r="IT52" s="79"/>
      <c r="IU52" s="79"/>
    </row>
    <row r="53" spans="1:255" s="80" customFormat="1" ht="12" customHeight="1" x14ac:dyDescent="0.25">
      <c r="A53" s="75"/>
      <c r="B53" s="98" t="s">
        <v>98</v>
      </c>
      <c r="C53" s="99" t="s">
        <v>26</v>
      </c>
      <c r="D53" s="99">
        <v>1.5</v>
      </c>
      <c r="E53" s="99" t="s">
        <v>97</v>
      </c>
      <c r="F53" s="100">
        <v>1600</v>
      </c>
      <c r="G53" s="101">
        <f t="shared" si="4"/>
        <v>2400</v>
      </c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  <c r="EO53" s="79"/>
      <c r="EP53" s="79"/>
      <c r="EQ53" s="79"/>
      <c r="ER53" s="79"/>
      <c r="ES53" s="79"/>
      <c r="ET53" s="79"/>
      <c r="EU53" s="79"/>
      <c r="EV53" s="79"/>
      <c r="EW53" s="79"/>
      <c r="EX53" s="79"/>
      <c r="EY53" s="79"/>
      <c r="EZ53" s="79"/>
      <c r="FA53" s="79"/>
      <c r="FB53" s="79"/>
      <c r="FC53" s="79"/>
      <c r="FD53" s="79"/>
      <c r="FE53" s="79"/>
      <c r="FF53" s="79"/>
      <c r="FG53" s="79"/>
      <c r="FH53" s="79"/>
      <c r="FI53" s="79"/>
      <c r="FJ53" s="79"/>
      <c r="FK53" s="79"/>
      <c r="FL53" s="79"/>
      <c r="FM53" s="79"/>
      <c r="FN53" s="79"/>
      <c r="FO53" s="79"/>
      <c r="FP53" s="79"/>
      <c r="FQ53" s="79"/>
      <c r="FR53" s="79"/>
      <c r="FS53" s="79"/>
      <c r="FT53" s="79"/>
      <c r="FU53" s="79"/>
      <c r="FV53" s="79"/>
      <c r="FW53" s="79"/>
      <c r="FX53" s="79"/>
      <c r="FY53" s="79"/>
      <c r="FZ53" s="79"/>
      <c r="GA53" s="79"/>
      <c r="GB53" s="79"/>
      <c r="GC53" s="79"/>
      <c r="GD53" s="79"/>
      <c r="GE53" s="79"/>
      <c r="GF53" s="79"/>
      <c r="GG53" s="79"/>
      <c r="GH53" s="79"/>
      <c r="GI53" s="79"/>
      <c r="GJ53" s="79"/>
      <c r="GK53" s="79"/>
      <c r="GL53" s="79"/>
      <c r="GM53" s="79"/>
      <c r="GN53" s="79"/>
      <c r="GO53" s="79"/>
      <c r="GP53" s="79"/>
      <c r="GQ53" s="79"/>
      <c r="GR53" s="79"/>
      <c r="GS53" s="79"/>
      <c r="GT53" s="79"/>
      <c r="GU53" s="79"/>
      <c r="GV53" s="79"/>
      <c r="GW53" s="79"/>
      <c r="GX53" s="79"/>
      <c r="GY53" s="79"/>
      <c r="GZ53" s="79"/>
      <c r="HA53" s="79"/>
      <c r="HB53" s="79"/>
      <c r="HC53" s="79"/>
      <c r="HD53" s="79"/>
      <c r="HE53" s="79"/>
      <c r="HF53" s="79"/>
      <c r="HG53" s="79"/>
      <c r="HH53" s="79"/>
      <c r="HI53" s="79"/>
      <c r="HJ53" s="79"/>
      <c r="HK53" s="79"/>
      <c r="HL53" s="79"/>
      <c r="HM53" s="79"/>
      <c r="HN53" s="79"/>
      <c r="HO53" s="79"/>
      <c r="HP53" s="79"/>
      <c r="HQ53" s="79"/>
      <c r="HR53" s="79"/>
      <c r="HS53" s="79"/>
      <c r="HT53" s="79"/>
      <c r="HU53" s="79"/>
      <c r="HV53" s="79"/>
      <c r="HW53" s="79"/>
      <c r="HX53" s="79"/>
      <c r="HY53" s="79"/>
      <c r="HZ53" s="79"/>
      <c r="IA53" s="79"/>
      <c r="IB53" s="79"/>
      <c r="IC53" s="79"/>
      <c r="ID53" s="79"/>
      <c r="IE53" s="79"/>
      <c r="IF53" s="79"/>
      <c r="IG53" s="79"/>
      <c r="IH53" s="79"/>
      <c r="II53" s="79"/>
      <c r="IJ53" s="79"/>
      <c r="IK53" s="79"/>
      <c r="IL53" s="79"/>
      <c r="IM53" s="79"/>
      <c r="IN53" s="79"/>
      <c r="IO53" s="79"/>
      <c r="IP53" s="79"/>
      <c r="IQ53" s="79"/>
      <c r="IR53" s="79"/>
      <c r="IS53" s="79"/>
      <c r="IT53" s="79"/>
      <c r="IU53" s="79"/>
    </row>
    <row r="54" spans="1:255" s="80" customFormat="1" ht="12" customHeight="1" x14ac:dyDescent="0.25">
      <c r="A54" s="75"/>
      <c r="B54" s="98" t="s">
        <v>99</v>
      </c>
      <c r="C54" s="99" t="s">
        <v>11</v>
      </c>
      <c r="D54" s="99">
        <v>1</v>
      </c>
      <c r="E54" s="99" t="s">
        <v>97</v>
      </c>
      <c r="F54" s="100">
        <v>450</v>
      </c>
      <c r="G54" s="101">
        <f t="shared" si="4"/>
        <v>450</v>
      </c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  <c r="EO54" s="79"/>
      <c r="EP54" s="79"/>
      <c r="EQ54" s="79"/>
      <c r="ER54" s="79"/>
      <c r="ES54" s="79"/>
      <c r="ET54" s="79"/>
      <c r="EU54" s="79"/>
      <c r="EV54" s="79"/>
      <c r="EW54" s="79"/>
      <c r="EX54" s="79"/>
      <c r="EY54" s="79"/>
      <c r="EZ54" s="79"/>
      <c r="FA54" s="79"/>
      <c r="FB54" s="79"/>
      <c r="FC54" s="79"/>
      <c r="FD54" s="79"/>
      <c r="FE54" s="79"/>
      <c r="FF54" s="79"/>
      <c r="FG54" s="79"/>
      <c r="FH54" s="79"/>
      <c r="FI54" s="79"/>
      <c r="FJ54" s="79"/>
      <c r="FK54" s="79"/>
      <c r="FL54" s="79"/>
      <c r="FM54" s="79"/>
      <c r="FN54" s="79"/>
      <c r="FO54" s="79"/>
      <c r="FP54" s="79"/>
      <c r="FQ54" s="79"/>
      <c r="FR54" s="79"/>
      <c r="FS54" s="79"/>
      <c r="FT54" s="79"/>
      <c r="FU54" s="79"/>
      <c r="FV54" s="79"/>
      <c r="FW54" s="79"/>
      <c r="FX54" s="79"/>
      <c r="FY54" s="79"/>
      <c r="FZ54" s="79"/>
      <c r="GA54" s="79"/>
      <c r="GB54" s="79"/>
      <c r="GC54" s="79"/>
      <c r="GD54" s="79"/>
      <c r="GE54" s="79"/>
      <c r="GF54" s="79"/>
      <c r="GG54" s="79"/>
      <c r="GH54" s="79"/>
      <c r="GI54" s="79"/>
      <c r="GJ54" s="79"/>
      <c r="GK54" s="79"/>
      <c r="GL54" s="79"/>
      <c r="GM54" s="79"/>
      <c r="GN54" s="79"/>
      <c r="GO54" s="79"/>
      <c r="GP54" s="79"/>
      <c r="GQ54" s="79"/>
      <c r="GR54" s="79"/>
      <c r="GS54" s="79"/>
      <c r="GT54" s="79"/>
      <c r="GU54" s="79"/>
      <c r="GV54" s="79"/>
      <c r="GW54" s="79"/>
      <c r="GX54" s="79"/>
      <c r="GY54" s="79"/>
      <c r="GZ54" s="79"/>
      <c r="HA54" s="79"/>
      <c r="HB54" s="79"/>
      <c r="HC54" s="79"/>
      <c r="HD54" s="79"/>
      <c r="HE54" s="79"/>
      <c r="HF54" s="79"/>
      <c r="HG54" s="79"/>
      <c r="HH54" s="79"/>
      <c r="HI54" s="79"/>
      <c r="HJ54" s="79"/>
      <c r="HK54" s="79"/>
      <c r="HL54" s="79"/>
      <c r="HM54" s="79"/>
      <c r="HN54" s="79"/>
      <c r="HO54" s="79"/>
      <c r="HP54" s="79"/>
      <c r="HQ54" s="79"/>
      <c r="HR54" s="79"/>
      <c r="HS54" s="79"/>
      <c r="HT54" s="79"/>
      <c r="HU54" s="79"/>
      <c r="HV54" s="79"/>
      <c r="HW54" s="79"/>
      <c r="HX54" s="79"/>
      <c r="HY54" s="79"/>
      <c r="HZ54" s="79"/>
      <c r="IA54" s="79"/>
      <c r="IB54" s="79"/>
      <c r="IC54" s="79"/>
      <c r="ID54" s="79"/>
      <c r="IE54" s="79"/>
      <c r="IF54" s="79"/>
      <c r="IG54" s="79"/>
      <c r="IH54" s="79"/>
      <c r="II54" s="79"/>
      <c r="IJ54" s="79"/>
      <c r="IK54" s="79"/>
      <c r="IL54" s="79"/>
      <c r="IM54" s="79"/>
      <c r="IN54" s="79"/>
      <c r="IO54" s="79"/>
      <c r="IP54" s="79"/>
      <c r="IQ54" s="79"/>
      <c r="IR54" s="79"/>
      <c r="IS54" s="79"/>
      <c r="IT54" s="79"/>
      <c r="IU54" s="79"/>
    </row>
    <row r="55" spans="1:255" s="80" customFormat="1" ht="12" customHeight="1" x14ac:dyDescent="0.25">
      <c r="A55" s="75"/>
      <c r="B55" s="98" t="s">
        <v>100</v>
      </c>
      <c r="C55" s="99" t="s">
        <v>101</v>
      </c>
      <c r="D55" s="99">
        <v>2</v>
      </c>
      <c r="E55" s="99" t="s">
        <v>97</v>
      </c>
      <c r="F55" s="100">
        <v>12700</v>
      </c>
      <c r="G55" s="101">
        <f t="shared" ref="G55" si="5">+F55*D55</f>
        <v>25400</v>
      </c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  <c r="EO55" s="79"/>
      <c r="EP55" s="79"/>
      <c r="EQ55" s="79"/>
      <c r="ER55" s="79"/>
      <c r="ES55" s="79"/>
      <c r="ET55" s="79"/>
      <c r="EU55" s="79"/>
      <c r="EV55" s="79"/>
      <c r="EW55" s="79"/>
      <c r="EX55" s="79"/>
      <c r="EY55" s="79"/>
      <c r="EZ55" s="79"/>
      <c r="FA55" s="79"/>
      <c r="FB55" s="79"/>
      <c r="FC55" s="79"/>
      <c r="FD55" s="79"/>
      <c r="FE55" s="79"/>
      <c r="FF55" s="79"/>
      <c r="FG55" s="79"/>
      <c r="FH55" s="79"/>
      <c r="FI55" s="79"/>
      <c r="FJ55" s="79"/>
      <c r="FK55" s="79"/>
      <c r="FL55" s="79"/>
      <c r="FM55" s="79"/>
      <c r="FN55" s="79"/>
      <c r="FO55" s="79"/>
      <c r="FP55" s="79"/>
      <c r="FQ55" s="79"/>
      <c r="FR55" s="79"/>
      <c r="FS55" s="79"/>
      <c r="FT55" s="79"/>
      <c r="FU55" s="79"/>
      <c r="FV55" s="79"/>
      <c r="FW55" s="79"/>
      <c r="FX55" s="79"/>
      <c r="FY55" s="79"/>
      <c r="FZ55" s="79"/>
      <c r="GA55" s="79"/>
      <c r="GB55" s="79"/>
      <c r="GC55" s="79"/>
      <c r="GD55" s="79"/>
      <c r="GE55" s="79"/>
      <c r="GF55" s="79"/>
      <c r="GG55" s="79"/>
      <c r="GH55" s="79"/>
      <c r="GI55" s="79"/>
      <c r="GJ55" s="79"/>
      <c r="GK55" s="79"/>
      <c r="GL55" s="79"/>
      <c r="GM55" s="79"/>
      <c r="GN55" s="79"/>
      <c r="GO55" s="79"/>
      <c r="GP55" s="79"/>
      <c r="GQ55" s="79"/>
      <c r="GR55" s="79"/>
      <c r="GS55" s="79"/>
      <c r="GT55" s="79"/>
      <c r="GU55" s="79"/>
      <c r="GV55" s="79"/>
      <c r="GW55" s="79"/>
      <c r="GX55" s="79"/>
      <c r="GY55" s="79"/>
      <c r="GZ55" s="79"/>
      <c r="HA55" s="79"/>
      <c r="HB55" s="79"/>
      <c r="HC55" s="79"/>
      <c r="HD55" s="79"/>
      <c r="HE55" s="79"/>
      <c r="HF55" s="79"/>
      <c r="HG55" s="79"/>
      <c r="HH55" s="79"/>
      <c r="HI55" s="79"/>
      <c r="HJ55" s="79"/>
      <c r="HK55" s="79"/>
      <c r="HL55" s="79"/>
      <c r="HM55" s="79"/>
      <c r="HN55" s="79"/>
      <c r="HO55" s="79"/>
      <c r="HP55" s="79"/>
      <c r="HQ55" s="79"/>
      <c r="HR55" s="79"/>
      <c r="HS55" s="79"/>
      <c r="HT55" s="79"/>
      <c r="HU55" s="79"/>
      <c r="HV55" s="79"/>
      <c r="HW55" s="79"/>
      <c r="HX55" s="79"/>
      <c r="HY55" s="79"/>
      <c r="HZ55" s="79"/>
      <c r="IA55" s="79"/>
      <c r="IB55" s="79"/>
      <c r="IC55" s="79"/>
      <c r="ID55" s="79"/>
      <c r="IE55" s="79"/>
      <c r="IF55" s="79"/>
      <c r="IG55" s="79"/>
      <c r="IH55" s="79"/>
      <c r="II55" s="79"/>
      <c r="IJ55" s="79"/>
      <c r="IK55" s="79"/>
      <c r="IL55" s="79"/>
      <c r="IM55" s="79"/>
      <c r="IN55" s="79"/>
      <c r="IO55" s="79"/>
      <c r="IP55" s="79"/>
      <c r="IQ55" s="79"/>
      <c r="IR55" s="79"/>
      <c r="IS55" s="79"/>
      <c r="IT55" s="79"/>
      <c r="IU55" s="79"/>
    </row>
    <row r="56" spans="1:255" ht="11.25" customHeight="1" x14ac:dyDescent="0.25">
      <c r="B56" s="16" t="s">
        <v>27</v>
      </c>
      <c r="C56" s="17"/>
      <c r="D56" s="17"/>
      <c r="E56" s="17"/>
      <c r="F56" s="18"/>
      <c r="G56" s="19">
        <f>SUM(G45:G55)</f>
        <v>141030</v>
      </c>
    </row>
    <row r="57" spans="1:255" ht="11.25" customHeight="1" x14ac:dyDescent="0.25">
      <c r="B57" s="13"/>
      <c r="C57" s="14"/>
      <c r="D57" s="14"/>
      <c r="E57" s="20"/>
      <c r="F57" s="15"/>
      <c r="G57" s="15"/>
    </row>
    <row r="58" spans="1:255" ht="12" customHeight="1" x14ac:dyDescent="0.25">
      <c r="A58" s="5"/>
      <c r="B58" s="91" t="s">
        <v>28</v>
      </c>
      <c r="C58" s="92"/>
      <c r="D58" s="93"/>
      <c r="E58" s="93"/>
      <c r="F58" s="94"/>
      <c r="G58" s="95"/>
    </row>
    <row r="59" spans="1:255" ht="24" customHeight="1" x14ac:dyDescent="0.25">
      <c r="A59" s="5"/>
      <c r="B59" s="96" t="s">
        <v>29</v>
      </c>
      <c r="C59" s="97" t="s">
        <v>24</v>
      </c>
      <c r="D59" s="97" t="s">
        <v>25</v>
      </c>
      <c r="E59" s="96" t="s">
        <v>13</v>
      </c>
      <c r="F59" s="97" t="s">
        <v>14</v>
      </c>
      <c r="G59" s="96" t="s">
        <v>15</v>
      </c>
    </row>
    <row r="60" spans="1:255" s="80" customFormat="1" ht="12" customHeight="1" x14ac:dyDescent="0.25">
      <c r="A60" s="75"/>
      <c r="B60" s="98" t="s">
        <v>102</v>
      </c>
      <c r="C60" s="99" t="s">
        <v>101</v>
      </c>
      <c r="D60" s="99">
        <v>1</v>
      </c>
      <c r="E60" s="99" t="s">
        <v>103</v>
      </c>
      <c r="F60" s="100">
        <v>42000</v>
      </c>
      <c r="G60" s="101">
        <f t="shared" ref="G60:G61" si="6">+F60*D60</f>
        <v>42000</v>
      </c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79"/>
      <c r="BJ60" s="79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  <c r="EO60" s="79"/>
      <c r="EP60" s="79"/>
      <c r="EQ60" s="79"/>
      <c r="ER60" s="79"/>
      <c r="ES60" s="79"/>
      <c r="ET60" s="79"/>
      <c r="EU60" s="79"/>
      <c r="EV60" s="79"/>
      <c r="EW60" s="79"/>
      <c r="EX60" s="79"/>
      <c r="EY60" s="79"/>
      <c r="EZ60" s="79"/>
      <c r="FA60" s="79"/>
      <c r="FB60" s="79"/>
      <c r="FC60" s="79"/>
      <c r="FD60" s="79"/>
      <c r="FE60" s="79"/>
      <c r="FF60" s="79"/>
      <c r="FG60" s="79"/>
      <c r="FH60" s="79"/>
      <c r="FI60" s="79"/>
      <c r="FJ60" s="79"/>
      <c r="FK60" s="79"/>
      <c r="FL60" s="79"/>
      <c r="FM60" s="79"/>
      <c r="FN60" s="79"/>
      <c r="FO60" s="79"/>
      <c r="FP60" s="79"/>
      <c r="FQ60" s="79"/>
      <c r="FR60" s="79"/>
      <c r="FS60" s="79"/>
      <c r="FT60" s="79"/>
      <c r="FU60" s="79"/>
      <c r="FV60" s="79"/>
      <c r="FW60" s="79"/>
      <c r="FX60" s="79"/>
      <c r="FY60" s="79"/>
      <c r="FZ60" s="79"/>
      <c r="GA60" s="79"/>
      <c r="GB60" s="79"/>
      <c r="GC60" s="79"/>
      <c r="GD60" s="79"/>
      <c r="GE60" s="79"/>
      <c r="GF60" s="79"/>
      <c r="GG60" s="79"/>
      <c r="GH60" s="79"/>
      <c r="GI60" s="79"/>
      <c r="GJ60" s="79"/>
      <c r="GK60" s="79"/>
      <c r="GL60" s="79"/>
      <c r="GM60" s="79"/>
      <c r="GN60" s="79"/>
      <c r="GO60" s="79"/>
      <c r="GP60" s="79"/>
      <c r="GQ60" s="79"/>
      <c r="GR60" s="79"/>
      <c r="GS60" s="79"/>
      <c r="GT60" s="79"/>
      <c r="GU60" s="79"/>
      <c r="GV60" s="79"/>
      <c r="GW60" s="79"/>
      <c r="GX60" s="79"/>
      <c r="GY60" s="79"/>
      <c r="GZ60" s="79"/>
      <c r="HA60" s="79"/>
      <c r="HB60" s="79"/>
      <c r="HC60" s="79"/>
      <c r="HD60" s="79"/>
      <c r="HE60" s="79"/>
      <c r="HF60" s="79"/>
      <c r="HG60" s="79"/>
      <c r="HH60" s="79"/>
      <c r="HI60" s="79"/>
      <c r="HJ60" s="79"/>
      <c r="HK60" s="79"/>
      <c r="HL60" s="79"/>
      <c r="HM60" s="79"/>
      <c r="HN60" s="79"/>
      <c r="HO60" s="79"/>
      <c r="HP60" s="79"/>
      <c r="HQ60" s="79"/>
      <c r="HR60" s="79"/>
      <c r="HS60" s="79"/>
      <c r="HT60" s="79"/>
      <c r="HU60" s="79"/>
      <c r="HV60" s="79"/>
      <c r="HW60" s="79"/>
      <c r="HX60" s="79"/>
      <c r="HY60" s="79"/>
      <c r="HZ60" s="79"/>
      <c r="IA60" s="79"/>
      <c r="IB60" s="79"/>
      <c r="IC60" s="79"/>
      <c r="ID60" s="79"/>
      <c r="IE60" s="79"/>
      <c r="IF60" s="79"/>
      <c r="IG60" s="79"/>
      <c r="IH60" s="79"/>
      <c r="II60" s="79"/>
      <c r="IJ60" s="79"/>
      <c r="IK60" s="79"/>
      <c r="IL60" s="79"/>
      <c r="IM60" s="79"/>
      <c r="IN60" s="79"/>
      <c r="IO60" s="79"/>
      <c r="IP60" s="79"/>
      <c r="IQ60" s="79"/>
      <c r="IR60" s="79"/>
      <c r="IS60" s="79"/>
      <c r="IT60" s="79"/>
      <c r="IU60" s="79"/>
    </row>
    <row r="61" spans="1:255" s="80" customFormat="1" ht="12" customHeight="1" x14ac:dyDescent="0.25">
      <c r="A61" s="75"/>
      <c r="B61" s="98" t="s">
        <v>104</v>
      </c>
      <c r="C61" s="99" t="s">
        <v>105</v>
      </c>
      <c r="D61" s="99">
        <v>10</v>
      </c>
      <c r="E61" s="99" t="s">
        <v>106</v>
      </c>
      <c r="F61" s="100">
        <v>14000</v>
      </c>
      <c r="G61" s="101">
        <f t="shared" si="6"/>
        <v>140000</v>
      </c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  <c r="EO61" s="79"/>
      <c r="EP61" s="79"/>
      <c r="EQ61" s="79"/>
      <c r="ER61" s="79"/>
      <c r="ES61" s="79"/>
      <c r="ET61" s="79"/>
      <c r="EU61" s="79"/>
      <c r="EV61" s="79"/>
      <c r="EW61" s="79"/>
      <c r="EX61" s="79"/>
      <c r="EY61" s="79"/>
      <c r="EZ61" s="79"/>
      <c r="FA61" s="79"/>
      <c r="FB61" s="79"/>
      <c r="FC61" s="79"/>
      <c r="FD61" s="79"/>
      <c r="FE61" s="79"/>
      <c r="FF61" s="79"/>
      <c r="FG61" s="79"/>
      <c r="FH61" s="79"/>
      <c r="FI61" s="79"/>
      <c r="FJ61" s="79"/>
      <c r="FK61" s="79"/>
      <c r="FL61" s="79"/>
      <c r="FM61" s="79"/>
      <c r="FN61" s="79"/>
      <c r="FO61" s="79"/>
      <c r="FP61" s="79"/>
      <c r="FQ61" s="79"/>
      <c r="FR61" s="79"/>
      <c r="FS61" s="79"/>
      <c r="FT61" s="79"/>
      <c r="FU61" s="79"/>
      <c r="FV61" s="79"/>
      <c r="FW61" s="79"/>
      <c r="FX61" s="79"/>
      <c r="FY61" s="79"/>
      <c r="FZ61" s="79"/>
      <c r="GA61" s="79"/>
      <c r="GB61" s="79"/>
      <c r="GC61" s="79"/>
      <c r="GD61" s="79"/>
      <c r="GE61" s="79"/>
      <c r="GF61" s="79"/>
      <c r="GG61" s="79"/>
      <c r="GH61" s="79"/>
      <c r="GI61" s="79"/>
      <c r="GJ61" s="79"/>
      <c r="GK61" s="79"/>
      <c r="GL61" s="79"/>
      <c r="GM61" s="79"/>
      <c r="GN61" s="79"/>
      <c r="GO61" s="79"/>
      <c r="GP61" s="79"/>
      <c r="GQ61" s="79"/>
      <c r="GR61" s="79"/>
      <c r="GS61" s="79"/>
      <c r="GT61" s="79"/>
      <c r="GU61" s="79"/>
      <c r="GV61" s="79"/>
      <c r="GW61" s="79"/>
      <c r="GX61" s="79"/>
      <c r="GY61" s="79"/>
      <c r="GZ61" s="79"/>
      <c r="HA61" s="79"/>
      <c r="HB61" s="79"/>
      <c r="HC61" s="79"/>
      <c r="HD61" s="79"/>
      <c r="HE61" s="79"/>
      <c r="HF61" s="79"/>
      <c r="HG61" s="79"/>
      <c r="HH61" s="79"/>
      <c r="HI61" s="79"/>
      <c r="HJ61" s="79"/>
      <c r="HK61" s="79"/>
      <c r="HL61" s="79"/>
      <c r="HM61" s="79"/>
      <c r="HN61" s="79"/>
      <c r="HO61" s="79"/>
      <c r="HP61" s="79"/>
      <c r="HQ61" s="79"/>
      <c r="HR61" s="79"/>
      <c r="HS61" s="79"/>
      <c r="HT61" s="79"/>
      <c r="HU61" s="79"/>
      <c r="HV61" s="79"/>
      <c r="HW61" s="79"/>
      <c r="HX61" s="79"/>
      <c r="HY61" s="79"/>
      <c r="HZ61" s="79"/>
      <c r="IA61" s="79"/>
      <c r="IB61" s="79"/>
      <c r="IC61" s="79"/>
      <c r="ID61" s="79"/>
      <c r="IE61" s="79"/>
      <c r="IF61" s="79"/>
      <c r="IG61" s="79"/>
      <c r="IH61" s="79"/>
      <c r="II61" s="79"/>
      <c r="IJ61" s="79"/>
      <c r="IK61" s="79"/>
      <c r="IL61" s="79"/>
      <c r="IM61" s="79"/>
      <c r="IN61" s="79"/>
      <c r="IO61" s="79"/>
      <c r="IP61" s="79"/>
      <c r="IQ61" s="79"/>
      <c r="IR61" s="79"/>
      <c r="IS61" s="79"/>
      <c r="IT61" s="79"/>
      <c r="IU61" s="79"/>
    </row>
    <row r="62" spans="1:255" s="80" customFormat="1" ht="12" customHeight="1" x14ac:dyDescent="0.25">
      <c r="A62" s="75"/>
      <c r="B62" s="98" t="s">
        <v>107</v>
      </c>
      <c r="C62" s="99" t="s">
        <v>26</v>
      </c>
      <c r="D62" s="99">
        <v>10</v>
      </c>
      <c r="E62" s="99" t="s">
        <v>97</v>
      </c>
      <c r="F62" s="100">
        <v>740</v>
      </c>
      <c r="G62" s="101">
        <f>+F62*D62</f>
        <v>7400</v>
      </c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  <c r="IE62" s="79"/>
      <c r="IF62" s="79"/>
      <c r="IG62" s="79"/>
      <c r="IH62" s="79"/>
      <c r="II62" s="79"/>
      <c r="IJ62" s="79"/>
      <c r="IK62" s="79"/>
      <c r="IL62" s="79"/>
      <c r="IM62" s="79"/>
      <c r="IN62" s="79"/>
      <c r="IO62" s="79"/>
      <c r="IP62" s="79"/>
      <c r="IQ62" s="79"/>
      <c r="IR62" s="79"/>
      <c r="IS62" s="79"/>
      <c r="IT62" s="79"/>
      <c r="IU62" s="79"/>
    </row>
    <row r="63" spans="1:255" ht="11.25" customHeight="1" x14ac:dyDescent="0.25">
      <c r="B63" s="16" t="s">
        <v>30</v>
      </c>
      <c r="C63" s="17"/>
      <c r="D63" s="17"/>
      <c r="E63" s="17"/>
      <c r="F63" s="18"/>
      <c r="G63" s="19">
        <f>SUM(G60:G62)</f>
        <v>189400</v>
      </c>
    </row>
    <row r="64" spans="1:255" ht="11.25" customHeight="1" x14ac:dyDescent="0.25">
      <c r="B64" s="36"/>
      <c r="C64" s="36"/>
      <c r="D64" s="36"/>
      <c r="E64" s="36"/>
      <c r="F64" s="37"/>
      <c r="G64" s="37"/>
    </row>
    <row r="65" spans="2:7" ht="11.25" customHeight="1" x14ac:dyDescent="0.25">
      <c r="B65" s="38" t="s">
        <v>31</v>
      </c>
      <c r="C65" s="39"/>
      <c r="D65" s="39"/>
      <c r="E65" s="39"/>
      <c r="F65" s="39"/>
      <c r="G65" s="40">
        <f>G31+G36+G41+G56+G63</f>
        <v>490030</v>
      </c>
    </row>
    <row r="66" spans="2:7" ht="11.25" customHeight="1" x14ac:dyDescent="0.25">
      <c r="B66" s="41" t="s">
        <v>32</v>
      </c>
      <c r="C66" s="22"/>
      <c r="D66" s="22"/>
      <c r="E66" s="22"/>
      <c r="F66" s="22"/>
      <c r="G66" s="42">
        <f>G65*0.05</f>
        <v>24501.5</v>
      </c>
    </row>
    <row r="67" spans="2:7" ht="11.25" customHeight="1" x14ac:dyDescent="0.25">
      <c r="B67" s="43" t="s">
        <v>33</v>
      </c>
      <c r="C67" s="21"/>
      <c r="D67" s="21"/>
      <c r="E67" s="21"/>
      <c r="F67" s="21"/>
      <c r="G67" s="44">
        <f>G66+G65</f>
        <v>514531.5</v>
      </c>
    </row>
    <row r="68" spans="2:7" ht="11.25" customHeight="1" x14ac:dyDescent="0.25">
      <c r="B68" s="41" t="s">
        <v>34</v>
      </c>
      <c r="C68" s="22"/>
      <c r="D68" s="22"/>
      <c r="E68" s="22"/>
      <c r="F68" s="22"/>
      <c r="G68" s="42">
        <f>G12</f>
        <v>660000</v>
      </c>
    </row>
    <row r="69" spans="2:7" ht="11.25" customHeight="1" x14ac:dyDescent="0.25">
      <c r="B69" s="45" t="s">
        <v>35</v>
      </c>
      <c r="C69" s="46"/>
      <c r="D69" s="46"/>
      <c r="E69" s="46"/>
      <c r="F69" s="46"/>
      <c r="G69" s="47">
        <f>G68-G67</f>
        <v>145468.5</v>
      </c>
    </row>
    <row r="70" spans="2:7" ht="11.25" customHeight="1" x14ac:dyDescent="0.25">
      <c r="B70" s="34" t="s">
        <v>36</v>
      </c>
      <c r="C70" s="35"/>
      <c r="D70" s="35"/>
      <c r="E70" s="35"/>
      <c r="F70" s="35"/>
      <c r="G70" s="30"/>
    </row>
    <row r="71" spans="2:7" ht="11.25" customHeight="1" thickBot="1" x14ac:dyDescent="0.3">
      <c r="B71" s="48"/>
      <c r="C71" s="35"/>
      <c r="D71" s="35"/>
      <c r="E71" s="35"/>
      <c r="F71" s="35"/>
      <c r="G71" s="30"/>
    </row>
    <row r="72" spans="2:7" ht="11.25" customHeight="1" x14ac:dyDescent="0.25">
      <c r="B72" s="117" t="s">
        <v>114</v>
      </c>
      <c r="C72" s="118"/>
      <c r="D72" s="118"/>
      <c r="E72" s="118"/>
      <c r="F72" s="119"/>
      <c r="G72" s="30"/>
    </row>
    <row r="73" spans="2:7" ht="11.25" customHeight="1" x14ac:dyDescent="0.25">
      <c r="B73" s="115" t="s">
        <v>108</v>
      </c>
      <c r="C73" s="120"/>
      <c r="D73" s="120"/>
      <c r="E73" s="120"/>
      <c r="F73" s="121"/>
      <c r="G73" s="30"/>
    </row>
    <row r="74" spans="2:7" ht="11.25" customHeight="1" x14ac:dyDescent="0.25">
      <c r="B74" s="115" t="s">
        <v>109</v>
      </c>
      <c r="C74" s="120"/>
      <c r="D74" s="120"/>
      <c r="E74" s="120"/>
      <c r="F74" s="121"/>
      <c r="G74" s="30"/>
    </row>
    <row r="75" spans="2:7" ht="11.25" customHeight="1" x14ac:dyDescent="0.25">
      <c r="B75" s="115" t="s">
        <v>110</v>
      </c>
      <c r="C75" s="120"/>
      <c r="D75" s="120"/>
      <c r="E75" s="120"/>
      <c r="F75" s="121"/>
      <c r="G75" s="30"/>
    </row>
    <row r="76" spans="2:7" ht="11.25" customHeight="1" x14ac:dyDescent="0.25">
      <c r="B76" s="115" t="s">
        <v>111</v>
      </c>
      <c r="C76" s="120"/>
      <c r="D76" s="120"/>
      <c r="E76" s="120"/>
      <c r="F76" s="121"/>
      <c r="G76" s="30"/>
    </row>
    <row r="77" spans="2:7" ht="11.25" customHeight="1" x14ac:dyDescent="0.25">
      <c r="B77" s="115" t="s">
        <v>112</v>
      </c>
      <c r="C77" s="120"/>
      <c r="D77" s="120"/>
      <c r="E77" s="120"/>
      <c r="F77" s="121"/>
      <c r="G77" s="30"/>
    </row>
    <row r="78" spans="2:7" ht="11.25" customHeight="1" x14ac:dyDescent="0.25">
      <c r="B78" s="116" t="s">
        <v>113</v>
      </c>
      <c r="C78" s="120"/>
      <c r="D78" s="120"/>
      <c r="E78" s="120"/>
      <c r="F78" s="121"/>
      <c r="G78" s="30"/>
    </row>
    <row r="79" spans="2:7" ht="11.25" customHeight="1" thickBot="1" x14ac:dyDescent="0.3">
      <c r="B79" s="122"/>
      <c r="C79" s="123"/>
      <c r="D79" s="123"/>
      <c r="E79" s="123"/>
      <c r="F79" s="124"/>
      <c r="G79" s="30"/>
    </row>
    <row r="80" spans="2:7" ht="11.25" customHeight="1" x14ac:dyDescent="0.25">
      <c r="B80" s="58"/>
      <c r="C80" s="32"/>
      <c r="D80" s="32"/>
      <c r="E80" s="32"/>
      <c r="F80" s="32"/>
      <c r="G80" s="30"/>
    </row>
    <row r="81" spans="2:7" ht="11.25" customHeight="1" thickBot="1" x14ac:dyDescent="0.3">
      <c r="B81" s="103" t="s">
        <v>37</v>
      </c>
      <c r="C81" s="104"/>
      <c r="D81" s="57"/>
      <c r="E81" s="23"/>
      <c r="F81" s="23"/>
      <c r="G81" s="30"/>
    </row>
    <row r="82" spans="2:7" ht="11.25" customHeight="1" x14ac:dyDescent="0.25">
      <c r="B82" s="50" t="s">
        <v>29</v>
      </c>
      <c r="C82" s="24" t="s">
        <v>38</v>
      </c>
      <c r="D82" s="51" t="s">
        <v>39</v>
      </c>
      <c r="E82" s="23"/>
      <c r="F82" s="23"/>
      <c r="G82" s="30"/>
    </row>
    <row r="83" spans="2:7" ht="11.25" customHeight="1" x14ac:dyDescent="0.25">
      <c r="B83" s="52" t="s">
        <v>40</v>
      </c>
      <c r="C83" s="25">
        <f>+G31</f>
        <v>159600</v>
      </c>
      <c r="D83" s="53">
        <f>(C83/C89)</f>
        <v>0.31018509070873213</v>
      </c>
      <c r="E83" s="23"/>
      <c r="F83" s="23"/>
      <c r="G83" s="30"/>
    </row>
    <row r="84" spans="2:7" ht="11.25" customHeight="1" x14ac:dyDescent="0.25">
      <c r="B84" s="52" t="s">
        <v>41</v>
      </c>
      <c r="C84" s="26">
        <v>0</v>
      </c>
      <c r="D84" s="53">
        <v>0</v>
      </c>
      <c r="E84" s="23"/>
      <c r="F84" s="23"/>
      <c r="G84" s="30"/>
    </row>
    <row r="85" spans="2:7" ht="11.25" customHeight="1" x14ac:dyDescent="0.25">
      <c r="B85" s="52" t="s">
        <v>42</v>
      </c>
      <c r="C85" s="25">
        <f>+G41</f>
        <v>0</v>
      </c>
      <c r="D85" s="53">
        <f>(C85/C89)</f>
        <v>0</v>
      </c>
      <c r="E85" s="23"/>
      <c r="F85" s="23"/>
      <c r="G85" s="30"/>
    </row>
    <row r="86" spans="2:7" ht="11.25" customHeight="1" x14ac:dyDescent="0.25">
      <c r="B86" s="52" t="s">
        <v>23</v>
      </c>
      <c r="C86" s="25">
        <f>+G56</f>
        <v>141030</v>
      </c>
      <c r="D86" s="53">
        <f>(C86/C89)</f>
        <v>0.27409400590634392</v>
      </c>
      <c r="E86" s="23"/>
      <c r="F86" s="23"/>
      <c r="G86" s="30"/>
    </row>
    <row r="87" spans="2:7" ht="11.25" customHeight="1" x14ac:dyDescent="0.25">
      <c r="B87" s="52" t="s">
        <v>43</v>
      </c>
      <c r="C87" s="27">
        <f>+G63</f>
        <v>189400</v>
      </c>
      <c r="D87" s="53">
        <f>(C87/C89)</f>
        <v>0.36810185576587634</v>
      </c>
      <c r="E87" s="29"/>
      <c r="F87" s="29"/>
      <c r="G87" s="30"/>
    </row>
    <row r="88" spans="2:7" ht="11.25" customHeight="1" x14ac:dyDescent="0.25">
      <c r="B88" s="52" t="s">
        <v>44</v>
      </c>
      <c r="C88" s="27">
        <f>+G66</f>
        <v>24501.5</v>
      </c>
      <c r="D88" s="53">
        <f>(C88/C89)</f>
        <v>4.7619047619047616E-2</v>
      </c>
      <c r="E88" s="29"/>
      <c r="F88" s="29"/>
      <c r="G88" s="30"/>
    </row>
    <row r="89" spans="2:7" ht="11.25" customHeight="1" thickBot="1" x14ac:dyDescent="0.3">
      <c r="B89" s="54" t="s">
        <v>45</v>
      </c>
      <c r="C89" s="55">
        <f>SUM(C83:C88)</f>
        <v>514531.5</v>
      </c>
      <c r="D89" s="56">
        <f>SUM(D83:D88)</f>
        <v>1</v>
      </c>
      <c r="E89" s="29"/>
      <c r="F89" s="29"/>
      <c r="G89" s="30"/>
    </row>
    <row r="90" spans="2:7" ht="11.25" customHeight="1" x14ac:dyDescent="0.25">
      <c r="B90" s="48"/>
      <c r="C90" s="35"/>
      <c r="D90" s="35"/>
      <c r="E90" s="35"/>
      <c r="F90" s="35"/>
      <c r="G90" s="30"/>
    </row>
    <row r="91" spans="2:7" ht="11.25" customHeight="1" x14ac:dyDescent="0.25">
      <c r="B91" s="49"/>
      <c r="C91" s="35"/>
      <c r="D91" s="35"/>
      <c r="E91" s="35"/>
      <c r="F91" s="35"/>
      <c r="G91" s="30"/>
    </row>
    <row r="92" spans="2:7" ht="11.25" customHeight="1" thickBot="1" x14ac:dyDescent="0.3">
      <c r="B92" s="61"/>
      <c r="C92" s="62" t="s">
        <v>55</v>
      </c>
      <c r="D92" s="63"/>
      <c r="E92" s="64"/>
      <c r="F92" s="28"/>
      <c r="G92" s="30"/>
    </row>
    <row r="93" spans="2:7" ht="11.25" customHeight="1" x14ac:dyDescent="0.25">
      <c r="B93" s="65" t="s">
        <v>50</v>
      </c>
      <c r="C93" s="66">
        <v>120</v>
      </c>
      <c r="D93" s="66">
        <v>160</v>
      </c>
      <c r="E93" s="67">
        <v>200</v>
      </c>
      <c r="F93" s="60"/>
      <c r="G93" s="31"/>
    </row>
    <row r="94" spans="2:7" ht="11.25" customHeight="1" thickBot="1" x14ac:dyDescent="0.3">
      <c r="B94" s="54" t="s">
        <v>51</v>
      </c>
      <c r="C94" s="73">
        <f>(G67/C93)</f>
        <v>4287.7624999999998</v>
      </c>
      <c r="D94" s="73">
        <f>(G67/D93)</f>
        <v>3215.8218750000001</v>
      </c>
      <c r="E94" s="74">
        <f>(G67/E93)</f>
        <v>2572.6574999999998</v>
      </c>
      <c r="F94" s="60"/>
      <c r="G94" s="31"/>
    </row>
    <row r="95" spans="2:7" ht="11.25" customHeight="1" x14ac:dyDescent="0.25">
      <c r="B95" s="59" t="s">
        <v>46</v>
      </c>
      <c r="C95" s="32"/>
      <c r="D95" s="32"/>
      <c r="E95" s="32"/>
      <c r="F95" s="32"/>
      <c r="G95" s="32"/>
    </row>
  </sheetData>
  <mergeCells count="9">
    <mergeCell ref="B81:C8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2023-02-13T14:32:21Z</dcterms:modified>
</cp:coreProperties>
</file>