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APICULTURA" sheetId="1" r:id="rId1"/>
  </sheets>
  <definedNames>
    <definedName name="_xlnm.Print_Area" localSheetId="0">APICULTURA!$A$1:$F$88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F44" i="1"/>
  <c r="F45" i="1"/>
  <c r="F46" i="1"/>
  <c r="F49" i="1"/>
  <c r="F50" i="1"/>
  <c r="F48" i="1"/>
  <c r="F40" i="1"/>
  <c r="F24" i="1"/>
  <c r="F21" i="1"/>
  <c r="F22" i="1"/>
  <c r="F23" i="1"/>
  <c r="F20" i="1"/>
  <c r="F34" i="1"/>
  <c r="F35" i="1" s="1"/>
  <c r="B79" i="1" s="1"/>
  <c r="F56" i="1"/>
  <c r="F57" i="1" s="1"/>
  <c r="B81" i="1" s="1"/>
  <c r="F41" i="1"/>
  <c r="F43" i="1"/>
  <c r="F30" i="1"/>
  <c r="B78" i="1" s="1"/>
  <c r="F11" i="1"/>
  <c r="F62" i="1" s="1"/>
  <c r="F51" i="1" l="1"/>
  <c r="B80" i="1" s="1"/>
  <c r="F25" i="1"/>
  <c r="F59" i="1" l="1"/>
  <c r="F60" i="1" s="1"/>
  <c r="B82" i="1" s="1"/>
  <c r="B77" i="1"/>
  <c r="F61" i="1" l="1"/>
  <c r="B83" i="1"/>
  <c r="D87" i="1" l="1"/>
  <c r="C87" i="1"/>
  <c r="B87" i="1"/>
  <c r="F63" i="1"/>
  <c r="C80" i="1"/>
  <c r="C81" i="1"/>
  <c r="C79" i="1"/>
  <c r="C77" i="1"/>
  <c r="C82" i="1"/>
  <c r="C83" i="1" l="1"/>
</calcChain>
</file>

<file path=xl/sharedStrings.xml><?xml version="1.0" encoding="utf-8"?>
<sst xmlns="http://schemas.openxmlformats.org/spreadsheetml/2006/main" count="148" uniqueCount="115">
  <si>
    <t>RUBRO O CULTIVO</t>
  </si>
  <si>
    <t>Apícola (25 colmenas)</t>
  </si>
  <si>
    <t>VARIEDAD</t>
  </si>
  <si>
    <t>Multiflora</t>
  </si>
  <si>
    <t>FECHA ESTIMADA  PRECIO VENTA</t>
  </si>
  <si>
    <t xml:space="preserve">Marzo 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</si>
  <si>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</si>
  <si>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</si>
  <si>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</si>
  <si>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</si>
  <si>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</si>
  <si>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</si>
  <si>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</si>
  <si>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</si>
  <si>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</si>
  <si>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</si>
  <si>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</si>
  <si>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</si>
  <si>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</si>
  <si>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</si>
  <si>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</si>
  <si>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(25 Colmena)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</si>
  <si>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</si>
  <si>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</si>
  <si>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</si>
  <si>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</si>
  <si>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</si>
  <si>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</si>
  <si>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</si>
  <si>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colmena</t>
  </si>
  <si>
    <t>jh</t>
  </si>
  <si>
    <t>May - Ago</t>
  </si>
  <si>
    <t>Aplicación fitosaniarios</t>
  </si>
  <si>
    <t>Ago - Nov</t>
  </si>
  <si>
    <t>Aplicación programa alimentación</t>
  </si>
  <si>
    <t>Oct - Dic</t>
  </si>
  <si>
    <t>Reposición y recambio</t>
  </si>
  <si>
    <t>May - Dic</t>
  </si>
  <si>
    <t>Cosecha</t>
  </si>
  <si>
    <t>Mar - Abr</t>
  </si>
  <si>
    <t>JORNADAS ANIMAL</t>
  </si>
  <si>
    <t>n/a</t>
  </si>
  <si>
    <t>Subtotal Jornadas Animal</t>
  </si>
  <si>
    <t>MAQUINARIA</t>
  </si>
  <si>
    <t>Centrifugado y desoperculado</t>
  </si>
  <si>
    <t>Dic - Mar</t>
  </si>
  <si>
    <t>Subtotal Costo Maquinaria</t>
  </si>
  <si>
    <t>INSUMOS</t>
  </si>
  <si>
    <t>Insumos</t>
  </si>
  <si>
    <t>Unidad (Kg/l/u)</t>
  </si>
  <si>
    <t>Cantidad /Colmena</t>
  </si>
  <si>
    <t>ALIMENTACIÓN</t>
  </si>
  <si>
    <t>kg</t>
  </si>
  <si>
    <t>SANIDAD</t>
  </si>
  <si>
    <t>Mar - Jun - Sept</t>
  </si>
  <si>
    <t>Control Varroa (epoca cosecha)</t>
  </si>
  <si>
    <t>Control Nosema (Apiherb)</t>
  </si>
  <si>
    <t>Abr</t>
  </si>
  <si>
    <t>Sanitización colmenar</t>
  </si>
  <si>
    <t>Sept</t>
  </si>
  <si>
    <t>REPOSICIÓN Y RECAMBIO</t>
  </si>
  <si>
    <t>Cambio y postura de cera</t>
  </si>
  <si>
    <t xml:space="preserve">Anual </t>
  </si>
  <si>
    <t>Reposición de materiales</t>
  </si>
  <si>
    <t>Reposición Reina fecundada</t>
  </si>
  <si>
    <t>Subtotal Insumos</t>
  </si>
  <si>
    <t>OTROS</t>
  </si>
  <si>
    <t>Item</t>
  </si>
  <si>
    <t>Cantidad (Kg/l/u)</t>
  </si>
  <si>
    <t>Formato 1 kg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</si>
  <si>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</si>
  <si>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</si>
  <si>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</si>
  <si>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</si>
  <si>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</si>
  <si>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</si>
  <si>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</si>
  <si>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</si>
  <si>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</si>
  <si>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</si>
  <si>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</si>
  <si>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</si>
  <si>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</si>
  <si>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</si>
  <si>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</si>
  <si>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Precios están considerados para un mínimo de 25 colmenas con producción de 25 kilos de miel c/u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</si>
  <si>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</si>
  <si>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</si>
  <si>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</si>
  <si>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</si>
  <si>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</si>
  <si>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</si>
  <si>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</si>
  <si>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</si>
  <si>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</si>
  <si>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jm</t>
  </si>
  <si>
    <t>Energéticos (azúcar granulada ó fructosa)</t>
  </si>
  <si>
    <t>Proteicos (Beefort Amino, Levadura de Cerveza y otros similares)</t>
  </si>
  <si>
    <t>Control  Varroa (Amivar 500 o Verostop)</t>
  </si>
  <si>
    <t xml:space="preserve">Dic - Ene </t>
  </si>
  <si>
    <t>frasco 40 grs</t>
  </si>
  <si>
    <t xml:space="preserve">unidad  </t>
  </si>
  <si>
    <t xml:space="preserve">caja </t>
  </si>
  <si>
    <t>unidad</t>
  </si>
  <si>
    <t>RENDIMIENTO (Kg/ 25 colmenares)</t>
  </si>
  <si>
    <t>Subtotal Mano de Obra</t>
  </si>
  <si>
    <t>Envase</t>
  </si>
  <si>
    <t>$/Colmenas (25)</t>
  </si>
  <si>
    <t>Rendimiento (Kg/Colmena)</t>
  </si>
  <si>
    <t>Costo unitario (Kg) (*)</t>
  </si>
  <si>
    <t>PRECIO ESPERADO ($/Kg)</t>
  </si>
  <si>
    <t xml:space="preserve">Invierno - Primavera </t>
  </si>
  <si>
    <t>Dic - Ene</t>
  </si>
  <si>
    <t>COSTO TOTAL/Colmenas (25)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</si>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</sst>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6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49" fontId="1" fillId="2" borderId="44" xfId="0" applyNumberFormat="1" applyFont="1" applyFill="1" applyBorder="1" applyAlignment="1">
      <alignment horizontal="justify" vertical="center" wrapText="1"/>
    </xf>
    <xf numFmtId="0" fontId="1" fillId="2" borderId="44" xfId="0" applyNumberFormat="1" applyFont="1" applyFill="1" applyBorder="1" applyAlignment="1">
      <alignment horizontal="justify" vertical="center" wrapText="1"/>
    </xf>
    <xf numFmtId="49" fontId="1" fillId="2" borderId="45" xfId="0" applyNumberFormat="1" applyFont="1" applyFill="1" applyBorder="1" applyAlignment="1">
      <alignment horizontal="justify" vertical="center" wrapText="1"/>
    </xf>
    <xf numFmtId="0" fontId="1" fillId="2" borderId="4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center" wrapText="1"/>
    </xf>
    <xf numFmtId="164" fontId="1" fillId="2" borderId="45" xfId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0" borderId="45" xfId="0" applyNumberFormat="1" applyFont="1" applyFill="1" applyBorder="1" applyAlignment="1">
      <alignment horizontal="justify" vertical="center" wrapText="1"/>
    </xf>
    <xf numFmtId="1" fontId="1" fillId="0" borderId="45" xfId="0" applyNumberFormat="1" applyFont="1" applyFill="1" applyBorder="1" applyAlignment="1">
      <alignment horizontal="justify" vertical="center" wrapText="1"/>
    </xf>
    <xf numFmtId="49" fontId="1" fillId="0" borderId="76" xfId="0" applyNumberFormat="1" applyFont="1" applyFill="1" applyBorder="1" applyAlignment="1">
      <alignment horizontal="justify" vertical="center" wrapText="1"/>
    </xf>
    <xf numFmtId="1" fontId="1" fillId="0" borderId="76" xfId="0" applyNumberFormat="1" applyFont="1" applyFill="1" applyBorder="1" applyAlignment="1">
      <alignment horizontal="justify" vertical="center" wrapText="1"/>
    </xf>
    <xf numFmtId="0" fontId="1" fillId="0" borderId="45" xfId="0" applyNumberFormat="1" applyFont="1" applyFill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164" fontId="6" fillId="10" borderId="45" xfId="1" applyFont="1" applyFill="1" applyBorder="1" applyAlignment="1">
      <alignment horizontal="justify" vertical="center" wrapText="1"/>
    </xf>
    <xf numFmtId="49" fontId="7" fillId="5" borderId="76" xfId="0" applyNumberFormat="1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3" fontId="1" fillId="2" borderId="76" xfId="0" applyNumberFormat="1" applyFont="1" applyFill="1" applyBorder="1" applyAlignment="1">
      <alignment horizontal="justify" vertical="center" wrapText="1"/>
    </xf>
    <xf numFmtId="164" fontId="6" fillId="10" borderId="77" xfId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" fontId="5" fillId="8" borderId="42" xfId="0" applyNumberFormat="1" applyFont="1" applyFill="1" applyBorder="1" applyAlignment="1">
      <alignment horizontal="justify" vertical="center" wrapText="1"/>
    </xf>
    <xf numFmtId="1" fontId="5" fillId="8" borderId="43" xfId="0" applyNumberFormat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167" fontId="1" fillId="10" borderId="5" xfId="1" applyNumberFormat="1" applyFont="1" applyFill="1" applyBorder="1" applyAlignment="1">
      <alignment horizontal="justify" vertical="center" wrapText="1"/>
    </xf>
    <xf numFmtId="167" fontId="1" fillId="2" borderId="5" xfId="1" applyNumberFormat="1" applyFont="1" applyFill="1" applyBorder="1" applyAlignment="1">
      <alignment horizontal="justify" vertical="center" wrapText="1"/>
    </xf>
    <xf numFmtId="167" fontId="1" fillId="2" borderId="48" xfId="1" applyNumberFormat="1" applyFont="1" applyFill="1" applyBorder="1" applyAlignment="1">
      <alignment horizontal="justify" vertical="center" wrapText="1"/>
    </xf>
    <xf numFmtId="167" fontId="3" fillId="3" borderId="5" xfId="1" applyNumberFormat="1" applyFont="1" applyFill="1" applyBorder="1" applyAlignment="1">
      <alignment horizontal="justify" vertical="center" wrapText="1"/>
    </xf>
    <xf numFmtId="167" fontId="3" fillId="3" borderId="75" xfId="1" applyNumberFormat="1" applyFont="1" applyFill="1" applyBorder="1" applyAlignment="1">
      <alignment horizontal="justify" vertical="center" wrapText="1"/>
    </xf>
    <xf numFmtId="167" fontId="3" fillId="3" borderId="12" xfId="1" applyNumberFormat="1" applyFont="1" applyFill="1" applyBorder="1" applyAlignment="1">
      <alignment horizontal="justify" vertical="center" wrapText="1"/>
    </xf>
    <xf numFmtId="167" fontId="1" fillId="0" borderId="45" xfId="1" applyNumberFormat="1" applyFont="1" applyFill="1" applyBorder="1" applyAlignment="1">
      <alignment horizontal="justify" vertical="center" wrapText="1"/>
    </xf>
    <xf numFmtId="167" fontId="1" fillId="0" borderId="76" xfId="1" applyNumberFormat="1" applyFont="1" applyFill="1" applyBorder="1" applyAlignment="1">
      <alignment horizontal="justify" vertical="center" wrapText="1"/>
    </xf>
    <xf numFmtId="167" fontId="1" fillId="0" borderId="5" xfId="1" applyNumberFormat="1" applyFont="1" applyFill="1" applyBorder="1" applyAlignment="1">
      <alignment horizontal="justify" vertical="center" wrapText="1"/>
    </xf>
    <xf numFmtId="167" fontId="1" fillId="0" borderId="44" xfId="1" applyNumberFormat="1" applyFont="1" applyFill="1" applyBorder="1" applyAlignment="1">
      <alignment horizontal="justify" vertical="center" wrapText="1"/>
    </xf>
    <xf numFmtId="167" fontId="6" fillId="10" borderId="45" xfId="1" applyNumberFormat="1" applyFont="1" applyFill="1" applyBorder="1" applyAlignment="1">
      <alignment horizontal="justify" vertical="center" wrapText="1"/>
    </xf>
    <xf numFmtId="167" fontId="3" fillId="3" borderId="15" xfId="1" applyNumberFormat="1" applyFont="1" applyFill="1" applyBorder="1" applyAlignment="1">
      <alignment horizontal="justify" vertical="center" wrapText="1"/>
    </xf>
    <xf numFmtId="167" fontId="2" fillId="5" borderId="20" xfId="1" applyNumberFormat="1" applyFont="1" applyFill="1" applyBorder="1" applyAlignment="1">
      <alignment horizontal="justify" vertical="center" wrapText="1"/>
    </xf>
    <xf numFmtId="167" fontId="2" fillId="3" borderId="21" xfId="1" applyNumberFormat="1" applyFont="1" applyFill="1" applyBorder="1" applyAlignment="1">
      <alignment horizontal="justify" vertical="center" wrapText="1"/>
    </xf>
    <xf numFmtId="167" fontId="2" fillId="5" borderId="21" xfId="1" applyNumberFormat="1" applyFont="1" applyFill="1" applyBorder="1" applyAlignment="1">
      <alignment horizontal="justify" vertical="center" wrapText="1"/>
    </xf>
    <xf numFmtId="167" fontId="2" fillId="6" borderId="22" xfId="1" applyNumberFormat="1" applyFont="1" applyFill="1" applyBorder="1" applyAlignment="1">
      <alignment horizontal="justify" vertical="center" wrapText="1"/>
    </xf>
    <xf numFmtId="167" fontId="5" fillId="8" borderId="28" xfId="1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3" borderId="66" xfId="0" applyNumberFormat="1" applyFont="1" applyFill="1" applyBorder="1" applyAlignment="1">
      <alignment horizontal="justify" vertical="center" wrapText="1"/>
    </xf>
    <xf numFmtId="49" fontId="2" fillId="3" borderId="54" xfId="0" applyNumberFormat="1" applyFont="1" applyFill="1" applyBorder="1" applyAlignment="1">
      <alignment horizontal="justify" vertical="center" wrapText="1"/>
    </xf>
    <xf numFmtId="49" fontId="2" fillId="3" borderId="55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0" borderId="70" xfId="0" applyNumberFormat="1" applyFont="1" applyFill="1" applyBorder="1" applyAlignment="1">
      <alignment horizontal="justify" vertical="center" wrapText="1"/>
    </xf>
    <xf numFmtId="49" fontId="5" fillId="0" borderId="71" xfId="0" applyNumberFormat="1" applyFont="1" applyFill="1" applyBorder="1" applyAlignment="1">
      <alignment horizontal="justify" vertical="center" wrapText="1"/>
    </xf>
    <xf numFmtId="49" fontId="5" fillId="0" borderId="72" xfId="0" applyNumberFormat="1" applyFont="1" applyFill="1" applyBorder="1" applyAlignment="1">
      <alignment horizontal="justify" vertical="center" wrapText="1"/>
    </xf>
    <xf numFmtId="49" fontId="5" fillId="0" borderId="73" xfId="0" applyNumberFormat="1" applyFont="1" applyFill="1" applyBorder="1" applyAlignment="1">
      <alignment horizontal="justify" vertical="center" wrapText="1"/>
    </xf>
    <xf numFmtId="49" fontId="5" fillId="0" borderId="52" xfId="0" applyNumberFormat="1" applyFont="1" applyFill="1" applyBorder="1" applyAlignment="1">
      <alignment horizontal="justify" vertical="center" wrapText="1"/>
    </xf>
    <xf numFmtId="49" fontId="5" fillId="0" borderId="74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3" fillId="3" borderId="73" xfId="0" applyNumberFormat="1" applyFont="1" applyFill="1" applyBorder="1" applyAlignment="1">
      <alignment horizontal="justify" vertical="center" wrapText="1"/>
    </xf>
    <xf numFmtId="49" fontId="3" fillId="3" borderId="52" xfId="0" applyNumberFormat="1" applyFont="1" applyFill="1" applyBorder="1" applyAlignment="1">
      <alignment horizontal="justify" vertical="center" wrapText="1"/>
    </xf>
    <xf numFmtId="49" fontId="3" fillId="3" borderId="74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49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</cellXfs>
  <cellStyles count="2"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752475</xdr:colOff>
      <xdr:row>5</xdr:row>
      <xdr:rowOff>145676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8350" cy="109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9"/>
  <sheetViews>
    <sheetView showGridLines="0" tabSelected="1" zoomScaleNormal="100" zoomScaleSheetLayoutView="100" workbookViewId="0">
      <selection activeCell="M11" sqref="M11"/>
    </sheetView>
  </sheetViews>
  <sheetFormatPr baseColWidth="10" defaultColWidth="10.85546875" defaultRowHeight="11.25" customHeight="1" x14ac:dyDescent="0.25"/>
  <cols>
    <col min="1" max="1" width="22" style="8" customWidth="1"/>
    <col min="2" max="2" width="17.42578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48" width="10.85546875" style="8" customWidth="1"/>
    <col min="249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10"/>
      <c r="B7" s="11"/>
      <c r="C7" s="7"/>
      <c r="D7" s="11"/>
      <c r="E7" s="11"/>
      <c r="F7" s="11"/>
    </row>
    <row r="8" spans="1:6" ht="12.75" x14ac:dyDescent="0.25">
      <c r="A8" s="12" t="s">
        <v>0</v>
      </c>
      <c r="B8" s="13" t="s">
        <v>1</v>
      </c>
      <c r="C8" s="14"/>
      <c r="D8" s="126" t="s">
        <v>104</v>
      </c>
      <c r="E8" s="127"/>
      <c r="F8" s="15">
        <v>625</v>
      </c>
    </row>
    <row r="9" spans="1:6" ht="12.75" x14ac:dyDescent="0.25">
      <c r="A9" s="16" t="s">
        <v>2</v>
      </c>
      <c r="B9" s="13" t="s">
        <v>3</v>
      </c>
      <c r="C9" s="14"/>
      <c r="D9" s="107" t="s">
        <v>4</v>
      </c>
      <c r="E9" s="108"/>
      <c r="F9" s="13" t="s">
        <v>5</v>
      </c>
    </row>
    <row r="10" spans="1:6" ht="12.75" x14ac:dyDescent="0.25">
      <c r="A10" s="16" t="s">
        <v>6</v>
      </c>
      <c r="B10" s="13" t="s">
        <v>7</v>
      </c>
      <c r="C10" s="14"/>
      <c r="D10" s="107" t="s">
        <v>110</v>
      </c>
      <c r="E10" s="108"/>
      <c r="F10" s="72">
        <v>5000</v>
      </c>
    </row>
    <row r="11" spans="1:6" ht="11.25" customHeight="1" x14ac:dyDescent="0.25">
      <c r="A11" s="16" t="s">
        <v>8</v>
      </c>
      <c r="B11" s="13" t="s">
        <v>9</v>
      </c>
      <c r="C11" s="14"/>
      <c r="D11" s="128" t="s">
        <v>10</v>
      </c>
      <c r="E11" s="129"/>
      <c r="F11" s="73">
        <f>(F8*F10)</f>
        <v>3125000</v>
      </c>
    </row>
    <row r="12" spans="1:6" ht="12.75" x14ac:dyDescent="0.25">
      <c r="A12" s="16" t="s">
        <v>11</v>
      </c>
      <c r="B12" s="13" t="s">
        <v>12</v>
      </c>
      <c r="C12" s="14"/>
      <c r="D12" s="107" t="s">
        <v>13</v>
      </c>
      <c r="E12" s="108"/>
      <c r="F12" s="13" t="s">
        <v>14</v>
      </c>
    </row>
    <row r="13" spans="1:6" ht="25.5" x14ac:dyDescent="0.25">
      <c r="A13" s="16" t="s">
        <v>15</v>
      </c>
      <c r="B13" s="17" t="s">
        <v>16</v>
      </c>
      <c r="C13" s="14"/>
      <c r="D13" s="107" t="s">
        <v>17</v>
      </c>
      <c r="E13" s="108"/>
      <c r="F13" s="13" t="s">
        <v>5</v>
      </c>
    </row>
    <row r="14" spans="1:6" ht="12.75" x14ac:dyDescent="0.25">
      <c r="A14" s="16" t="s">
        <v>18</v>
      </c>
      <c r="B14" s="18">
        <v>45014</v>
      </c>
      <c r="C14" s="14"/>
      <c r="D14" s="107" t="s">
        <v>19</v>
      </c>
      <c r="E14" s="108"/>
      <c r="F14" s="13" t="s">
        <v>20</v>
      </c>
    </row>
    <row r="15" spans="1:6" ht="12" customHeight="1" x14ac:dyDescent="0.25">
      <c r="A15" s="19"/>
      <c r="B15" s="20"/>
      <c r="C15" s="11"/>
      <c r="D15" s="1"/>
      <c r="E15" s="1"/>
      <c r="F15" s="1"/>
    </row>
    <row r="16" spans="1:6" ht="12" customHeight="1" x14ac:dyDescent="0.25">
      <c r="A16" s="109" t="s">
        <v>21</v>
      </c>
      <c r="B16" s="110"/>
      <c r="C16" s="110"/>
      <c r="D16" s="110"/>
      <c r="E16" s="110"/>
      <c r="F16" s="110"/>
    </row>
    <row r="17" spans="1:248" ht="12" customHeight="1" x14ac:dyDescent="0.25">
      <c r="A17" s="21"/>
      <c r="B17" s="22"/>
      <c r="C17" s="22"/>
      <c r="D17" s="22"/>
      <c r="E17" s="22"/>
      <c r="F17" s="22"/>
    </row>
    <row r="18" spans="1:248" ht="12" customHeight="1" x14ac:dyDescent="0.25">
      <c r="A18" s="117" t="s">
        <v>22</v>
      </c>
      <c r="B18" s="118"/>
      <c r="C18" s="118"/>
      <c r="D18" s="118"/>
      <c r="E18" s="118"/>
      <c r="F18" s="119"/>
    </row>
    <row r="19" spans="1:248" s="6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</row>
    <row r="20" spans="1:248" ht="12.75" x14ac:dyDescent="0.25">
      <c r="A20" s="13" t="s">
        <v>29</v>
      </c>
      <c r="B20" s="13" t="s">
        <v>30</v>
      </c>
      <c r="C20" s="23">
        <v>0.75</v>
      </c>
      <c r="D20" s="13" t="s">
        <v>31</v>
      </c>
      <c r="E20" s="73">
        <v>25000</v>
      </c>
      <c r="F20" s="73">
        <f>(C20*E20)</f>
        <v>18750</v>
      </c>
    </row>
    <row r="21" spans="1:248" ht="12.75" x14ac:dyDescent="0.25">
      <c r="A21" s="13" t="s">
        <v>32</v>
      </c>
      <c r="B21" s="13" t="s">
        <v>30</v>
      </c>
      <c r="C21" s="23">
        <v>0.25</v>
      </c>
      <c r="D21" s="13" t="s">
        <v>33</v>
      </c>
      <c r="E21" s="73">
        <v>25000</v>
      </c>
      <c r="F21" s="73">
        <f t="shared" ref="F21:F24" si="0">(C21*E21)</f>
        <v>6250</v>
      </c>
    </row>
    <row r="22" spans="1:248" ht="12.75" x14ac:dyDescent="0.25">
      <c r="A22" s="13" t="s">
        <v>34</v>
      </c>
      <c r="B22" s="13" t="s">
        <v>30</v>
      </c>
      <c r="C22" s="23">
        <v>0.125</v>
      </c>
      <c r="D22" s="13" t="s">
        <v>35</v>
      </c>
      <c r="E22" s="73">
        <v>25000</v>
      </c>
      <c r="F22" s="73">
        <f t="shared" si="0"/>
        <v>3125</v>
      </c>
    </row>
    <row r="23" spans="1:248" ht="12.75" x14ac:dyDescent="0.25">
      <c r="A23" s="24" t="s">
        <v>36</v>
      </c>
      <c r="B23" s="13" t="s">
        <v>30</v>
      </c>
      <c r="C23" s="25">
        <v>0.625</v>
      </c>
      <c r="D23" s="24" t="s">
        <v>37</v>
      </c>
      <c r="E23" s="73">
        <v>25000</v>
      </c>
      <c r="F23" s="73">
        <f t="shared" si="0"/>
        <v>15625</v>
      </c>
    </row>
    <row r="24" spans="1:248" ht="12.75" x14ac:dyDescent="0.25">
      <c r="A24" s="26" t="s">
        <v>38</v>
      </c>
      <c r="B24" s="13" t="s">
        <v>30</v>
      </c>
      <c r="C24" s="27">
        <v>12.5</v>
      </c>
      <c r="D24" s="26" t="s">
        <v>39</v>
      </c>
      <c r="E24" s="73">
        <v>25000</v>
      </c>
      <c r="F24" s="74">
        <f t="shared" si="0"/>
        <v>312500</v>
      </c>
    </row>
    <row r="25" spans="1:248" ht="12.75" customHeight="1" x14ac:dyDescent="0.25">
      <c r="A25" s="120" t="s">
        <v>105</v>
      </c>
      <c r="B25" s="121"/>
      <c r="C25" s="121"/>
      <c r="D25" s="121"/>
      <c r="E25" s="122"/>
      <c r="F25" s="75">
        <f>SUM(F20:F24)</f>
        <v>356250</v>
      </c>
    </row>
    <row r="26" spans="1:248" ht="12" customHeight="1" x14ac:dyDescent="0.25">
      <c r="A26" s="21"/>
      <c r="B26" s="22"/>
      <c r="C26" s="22"/>
      <c r="D26" s="22"/>
      <c r="E26" s="28"/>
      <c r="F26" s="28"/>
    </row>
    <row r="27" spans="1:248" ht="12" customHeight="1" x14ac:dyDescent="0.25">
      <c r="A27" s="101" t="s">
        <v>40</v>
      </c>
      <c r="B27" s="102"/>
      <c r="C27" s="102"/>
      <c r="D27" s="102"/>
      <c r="E27" s="102"/>
      <c r="F27" s="103"/>
    </row>
    <row r="28" spans="1:248" s="6" customFormat="1" ht="24" customHeight="1" x14ac:dyDescent="0.25">
      <c r="A28" s="3" t="s">
        <v>23</v>
      </c>
      <c r="B28" s="3" t="s">
        <v>24</v>
      </c>
      <c r="C28" s="3" t="s">
        <v>25</v>
      </c>
      <c r="D28" s="3" t="s">
        <v>26</v>
      </c>
      <c r="E28" s="3" t="s">
        <v>27</v>
      </c>
      <c r="F28" s="3" t="s">
        <v>28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48" ht="12.75" x14ac:dyDescent="0.25">
      <c r="A29" s="29" t="s">
        <v>41</v>
      </c>
      <c r="B29" s="29"/>
      <c r="C29" s="29"/>
      <c r="D29" s="29"/>
      <c r="E29" s="30"/>
      <c r="F29" s="30"/>
    </row>
    <row r="30" spans="1:248" ht="12" customHeight="1" x14ac:dyDescent="0.25">
      <c r="A30" s="98" t="s">
        <v>42</v>
      </c>
      <c r="B30" s="99"/>
      <c r="C30" s="99"/>
      <c r="D30" s="99"/>
      <c r="E30" s="100"/>
      <c r="F30" s="76">
        <f>SUM(F29:F29)</f>
        <v>0</v>
      </c>
    </row>
    <row r="31" spans="1:248" ht="12" customHeight="1" x14ac:dyDescent="0.25">
      <c r="A31" s="31"/>
      <c r="B31" s="32"/>
      <c r="C31" s="32"/>
      <c r="D31" s="32"/>
      <c r="E31" s="33"/>
      <c r="F31" s="33"/>
    </row>
    <row r="32" spans="1:248" ht="12" customHeight="1" x14ac:dyDescent="0.25">
      <c r="A32" s="101" t="s">
        <v>43</v>
      </c>
      <c r="B32" s="102"/>
      <c r="C32" s="102"/>
      <c r="D32" s="102"/>
      <c r="E32" s="102"/>
      <c r="F32" s="103"/>
    </row>
    <row r="33" spans="1:248" s="6" customFormat="1" ht="24" customHeight="1" x14ac:dyDescent="0.25">
      <c r="A33" s="4" t="s">
        <v>23</v>
      </c>
      <c r="B33" s="4" t="s">
        <v>24</v>
      </c>
      <c r="C33" s="4" t="s">
        <v>25</v>
      </c>
      <c r="D33" s="4" t="s">
        <v>26</v>
      </c>
      <c r="E33" s="4" t="s">
        <v>27</v>
      </c>
      <c r="F33" s="4" t="s">
        <v>28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</row>
    <row r="34" spans="1:248" ht="12.75" x14ac:dyDescent="0.25">
      <c r="A34" s="17" t="s">
        <v>44</v>
      </c>
      <c r="B34" s="13" t="s">
        <v>95</v>
      </c>
      <c r="C34" s="23">
        <v>1.28</v>
      </c>
      <c r="D34" s="13" t="s">
        <v>45</v>
      </c>
      <c r="E34" s="73">
        <v>27344</v>
      </c>
      <c r="F34" s="73">
        <f>E34*C34</f>
        <v>35000.32</v>
      </c>
      <c r="I34" s="34"/>
    </row>
    <row r="35" spans="1:248" ht="12.75" x14ac:dyDescent="0.25">
      <c r="A35" s="123" t="s">
        <v>46</v>
      </c>
      <c r="B35" s="124"/>
      <c r="C35" s="124"/>
      <c r="D35" s="124"/>
      <c r="E35" s="125"/>
      <c r="F35" s="77">
        <f>SUM(F34:F34)</f>
        <v>35000.32</v>
      </c>
    </row>
    <row r="36" spans="1:248" ht="12" customHeight="1" x14ac:dyDescent="0.25">
      <c r="A36" s="31"/>
      <c r="B36" s="32"/>
      <c r="C36" s="32"/>
      <c r="D36" s="32"/>
      <c r="E36" s="33"/>
      <c r="F36" s="33"/>
    </row>
    <row r="37" spans="1:248" ht="12" customHeight="1" x14ac:dyDescent="0.25">
      <c r="A37" s="101" t="s">
        <v>47</v>
      </c>
      <c r="B37" s="102"/>
      <c r="C37" s="102"/>
      <c r="D37" s="102"/>
      <c r="E37" s="102"/>
      <c r="F37" s="103"/>
    </row>
    <row r="38" spans="1:248" s="6" customFormat="1" ht="24" customHeight="1" x14ac:dyDescent="0.25">
      <c r="A38" s="4" t="s">
        <v>48</v>
      </c>
      <c r="B38" s="4" t="s">
        <v>49</v>
      </c>
      <c r="C38" s="4" t="s">
        <v>50</v>
      </c>
      <c r="D38" s="4" t="s">
        <v>26</v>
      </c>
      <c r="E38" s="4" t="s">
        <v>27</v>
      </c>
      <c r="F38" s="4" t="s">
        <v>28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</row>
    <row r="39" spans="1:248" ht="12.75" customHeight="1" x14ac:dyDescent="0.25">
      <c r="A39" s="111" t="s">
        <v>51</v>
      </c>
      <c r="B39" s="112"/>
      <c r="C39" s="112"/>
      <c r="D39" s="112"/>
      <c r="E39" s="112"/>
      <c r="F39" s="113"/>
    </row>
    <row r="40" spans="1:248" ht="25.5" x14ac:dyDescent="0.25">
      <c r="A40" s="35" t="s">
        <v>96</v>
      </c>
      <c r="B40" s="35" t="s">
        <v>52</v>
      </c>
      <c r="C40" s="36">
        <v>10</v>
      </c>
      <c r="D40" s="35" t="s">
        <v>111</v>
      </c>
      <c r="E40" s="78">
        <v>1015</v>
      </c>
      <c r="F40" s="78">
        <f>C40*E40</f>
        <v>10150</v>
      </c>
    </row>
    <row r="41" spans="1:248" ht="38.25" x14ac:dyDescent="0.25">
      <c r="A41" s="37" t="s">
        <v>97</v>
      </c>
      <c r="B41" s="37" t="s">
        <v>52</v>
      </c>
      <c r="C41" s="38">
        <v>6</v>
      </c>
      <c r="D41" s="35" t="s">
        <v>111</v>
      </c>
      <c r="E41" s="79">
        <v>15159</v>
      </c>
      <c r="F41" s="79">
        <f>(C41*E41)</f>
        <v>90954</v>
      </c>
    </row>
    <row r="42" spans="1:248" ht="12.75" customHeight="1" x14ac:dyDescent="0.25">
      <c r="A42" s="111" t="s">
        <v>53</v>
      </c>
      <c r="B42" s="112"/>
      <c r="C42" s="112"/>
      <c r="D42" s="112"/>
      <c r="E42" s="112"/>
      <c r="F42" s="113"/>
    </row>
    <row r="43" spans="1:248" ht="25.5" x14ac:dyDescent="0.25">
      <c r="A43" s="35" t="s">
        <v>98</v>
      </c>
      <c r="B43" s="35" t="s">
        <v>102</v>
      </c>
      <c r="C43" s="39">
        <v>3</v>
      </c>
      <c r="D43" s="35" t="s">
        <v>54</v>
      </c>
      <c r="E43" s="78">
        <v>60000</v>
      </c>
      <c r="F43" s="78">
        <f>(C43*E43)</f>
        <v>180000</v>
      </c>
    </row>
    <row r="44" spans="1:248" ht="12.75" x14ac:dyDescent="0.25">
      <c r="A44" s="35" t="s">
        <v>55</v>
      </c>
      <c r="B44" s="35" t="s">
        <v>102</v>
      </c>
      <c r="C44" s="39">
        <v>2</v>
      </c>
      <c r="D44" s="35" t="s">
        <v>99</v>
      </c>
      <c r="E44" s="78">
        <v>60000</v>
      </c>
      <c r="F44" s="78">
        <f t="shared" ref="F44:F46" si="1">(C44*E44)</f>
        <v>120000</v>
      </c>
    </row>
    <row r="45" spans="1:248" ht="12.75" x14ac:dyDescent="0.25">
      <c r="A45" s="35" t="s">
        <v>56</v>
      </c>
      <c r="B45" s="35" t="s">
        <v>100</v>
      </c>
      <c r="C45" s="39">
        <v>1</v>
      </c>
      <c r="D45" s="35" t="s">
        <v>57</v>
      </c>
      <c r="E45" s="78">
        <v>6791</v>
      </c>
      <c r="F45" s="78">
        <f t="shared" si="1"/>
        <v>6791</v>
      </c>
    </row>
    <row r="46" spans="1:248" ht="12.75" x14ac:dyDescent="0.25">
      <c r="A46" s="35" t="s">
        <v>58</v>
      </c>
      <c r="B46" s="35" t="s">
        <v>101</v>
      </c>
      <c r="C46" s="39">
        <v>1</v>
      </c>
      <c r="D46" s="35" t="s">
        <v>59</v>
      </c>
      <c r="E46" s="78">
        <v>18200</v>
      </c>
      <c r="F46" s="78">
        <f t="shared" si="1"/>
        <v>18200</v>
      </c>
    </row>
    <row r="47" spans="1:248" ht="12.75" customHeight="1" x14ac:dyDescent="0.25">
      <c r="A47" s="114" t="s">
        <v>60</v>
      </c>
      <c r="B47" s="115"/>
      <c r="C47" s="115"/>
      <c r="D47" s="115"/>
      <c r="E47" s="115"/>
      <c r="F47" s="116"/>
    </row>
    <row r="48" spans="1:248" ht="12.75" x14ac:dyDescent="0.25">
      <c r="A48" s="40" t="s">
        <v>61</v>
      </c>
      <c r="B48" s="40" t="s">
        <v>52</v>
      </c>
      <c r="C48" s="41">
        <v>50</v>
      </c>
      <c r="D48" s="35" t="s">
        <v>62</v>
      </c>
      <c r="E48" s="80">
        <v>16900</v>
      </c>
      <c r="F48" s="80">
        <f>C48*E48</f>
        <v>845000</v>
      </c>
    </row>
    <row r="49" spans="1:248" ht="12.75" x14ac:dyDescent="0.25">
      <c r="A49" s="42" t="s">
        <v>63</v>
      </c>
      <c r="B49" s="42" t="s">
        <v>103</v>
      </c>
      <c r="C49" s="43">
        <v>1</v>
      </c>
      <c r="D49" s="35" t="s">
        <v>62</v>
      </c>
      <c r="E49" s="81">
        <v>10000</v>
      </c>
      <c r="F49" s="80">
        <f t="shared" ref="F49:F50" si="2">C49*E49</f>
        <v>10000</v>
      </c>
    </row>
    <row r="50" spans="1:248" ht="12.75" x14ac:dyDescent="0.25">
      <c r="A50" s="35" t="s">
        <v>64</v>
      </c>
      <c r="B50" s="35" t="s">
        <v>103</v>
      </c>
      <c r="C50" s="39">
        <v>12</v>
      </c>
      <c r="D50" s="35" t="s">
        <v>62</v>
      </c>
      <c r="E50" s="78">
        <v>11000</v>
      </c>
      <c r="F50" s="80">
        <f t="shared" si="2"/>
        <v>132000</v>
      </c>
    </row>
    <row r="51" spans="1:248" ht="12.75" x14ac:dyDescent="0.25">
      <c r="A51" s="98" t="s">
        <v>65</v>
      </c>
      <c r="B51" s="99"/>
      <c r="C51" s="99"/>
      <c r="D51" s="99"/>
      <c r="E51" s="100"/>
      <c r="F51" s="76">
        <f>SUM(F39:F50)</f>
        <v>1413095</v>
      </c>
    </row>
    <row r="52" spans="1:248" ht="13.5" customHeight="1" x14ac:dyDescent="0.25">
      <c r="A52" s="31"/>
      <c r="B52" s="32"/>
      <c r="C52" s="32"/>
      <c r="D52" s="32"/>
      <c r="E52" s="33"/>
      <c r="F52" s="33"/>
    </row>
    <row r="53" spans="1:248" ht="12" customHeight="1" x14ac:dyDescent="0.25">
      <c r="A53" s="101" t="s">
        <v>66</v>
      </c>
      <c r="B53" s="102"/>
      <c r="C53" s="102"/>
      <c r="D53" s="102"/>
      <c r="E53" s="102"/>
      <c r="F53" s="103"/>
    </row>
    <row r="54" spans="1:248" s="6" customFormat="1" ht="26.25" customHeight="1" x14ac:dyDescent="0.25">
      <c r="A54" s="3" t="s">
        <v>67</v>
      </c>
      <c r="B54" s="3" t="s">
        <v>49</v>
      </c>
      <c r="C54" s="3" t="s">
        <v>68</v>
      </c>
      <c r="D54" s="3" t="s">
        <v>26</v>
      </c>
      <c r="E54" s="3" t="s">
        <v>27</v>
      </c>
      <c r="F54" s="3" t="s">
        <v>28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</row>
    <row r="55" spans="1:248" ht="12.75" x14ac:dyDescent="0.25">
      <c r="A55" s="44" t="s">
        <v>106</v>
      </c>
      <c r="B55" s="44" t="s">
        <v>69</v>
      </c>
      <c r="C55" s="45">
        <v>625</v>
      </c>
      <c r="D55" s="44" t="s">
        <v>112</v>
      </c>
      <c r="E55" s="82">
        <v>121</v>
      </c>
      <c r="F55" s="82">
        <f>C55*E55</f>
        <v>75625</v>
      </c>
    </row>
    <row r="56" spans="1:248" ht="12.75" x14ac:dyDescent="0.25">
      <c r="A56" s="47" t="s">
        <v>70</v>
      </c>
      <c r="B56" s="48"/>
      <c r="C56" s="49"/>
      <c r="D56" s="48"/>
      <c r="E56" s="50"/>
      <c r="F56" s="46">
        <f t="shared" ref="F56" si="3">C56*E56</f>
        <v>0</v>
      </c>
    </row>
    <row r="57" spans="1:248" ht="19.5" customHeight="1" x14ac:dyDescent="0.25">
      <c r="A57" s="98" t="s">
        <v>71</v>
      </c>
      <c r="B57" s="99"/>
      <c r="C57" s="99"/>
      <c r="D57" s="99"/>
      <c r="E57" s="100"/>
      <c r="F57" s="83">
        <f>SUM(F55:F56)</f>
        <v>75625</v>
      </c>
    </row>
    <row r="58" spans="1:248" ht="13.5" customHeight="1" x14ac:dyDescent="0.25">
      <c r="A58" s="51"/>
      <c r="B58" s="51"/>
      <c r="C58" s="51"/>
      <c r="D58" s="51"/>
      <c r="E58" s="52"/>
      <c r="F58" s="52"/>
    </row>
    <row r="59" spans="1:248" ht="12" customHeight="1" x14ac:dyDescent="0.25">
      <c r="A59" s="104" t="s">
        <v>72</v>
      </c>
      <c r="B59" s="105"/>
      <c r="C59" s="105"/>
      <c r="D59" s="105"/>
      <c r="E59" s="106"/>
      <c r="F59" s="84">
        <f>F25+F35+F51+F57</f>
        <v>1879970.32</v>
      </c>
    </row>
    <row r="60" spans="1:248" ht="12.75" x14ac:dyDescent="0.25">
      <c r="A60" s="95" t="s">
        <v>73</v>
      </c>
      <c r="B60" s="96"/>
      <c r="C60" s="96"/>
      <c r="D60" s="96"/>
      <c r="E60" s="97"/>
      <c r="F60" s="85">
        <f>F59*0.05</f>
        <v>93998.516000000003</v>
      </c>
    </row>
    <row r="61" spans="1:248" ht="12" customHeight="1" x14ac:dyDescent="0.25">
      <c r="A61" s="89" t="s">
        <v>74</v>
      </c>
      <c r="B61" s="90"/>
      <c r="C61" s="90"/>
      <c r="D61" s="90"/>
      <c r="E61" s="91"/>
      <c r="F61" s="86">
        <f>F60+F59</f>
        <v>1973968.8360000001</v>
      </c>
    </row>
    <row r="62" spans="1:248" ht="12" customHeight="1" x14ac:dyDescent="0.25">
      <c r="A62" s="95" t="s">
        <v>75</v>
      </c>
      <c r="B62" s="96"/>
      <c r="C62" s="96"/>
      <c r="D62" s="96"/>
      <c r="E62" s="97"/>
      <c r="F62" s="85">
        <f>F11</f>
        <v>3125000</v>
      </c>
    </row>
    <row r="63" spans="1:248" ht="12" customHeight="1" x14ac:dyDescent="0.25">
      <c r="A63" s="92" t="s">
        <v>76</v>
      </c>
      <c r="B63" s="93"/>
      <c r="C63" s="93"/>
      <c r="D63" s="93"/>
      <c r="E63" s="94"/>
      <c r="F63" s="87">
        <f>F62-F61</f>
        <v>1151031.1639999999</v>
      </c>
    </row>
    <row r="64" spans="1:248" ht="12.75" x14ac:dyDescent="0.25">
      <c r="A64" s="53" t="s">
        <v>77</v>
      </c>
      <c r="B64" s="54"/>
      <c r="C64" s="54"/>
      <c r="D64" s="54"/>
      <c r="E64" s="54"/>
      <c r="F64" s="55"/>
    </row>
    <row r="65" spans="1:6" ht="12" customHeight="1" thickBot="1" x14ac:dyDescent="0.3">
      <c r="A65" s="56"/>
      <c r="B65" s="54"/>
      <c r="C65" s="54"/>
      <c r="D65" s="54"/>
      <c r="E65" s="54"/>
      <c r="F65" s="55"/>
    </row>
    <row r="66" spans="1:6" ht="12.75" customHeight="1" x14ac:dyDescent="0.25">
      <c r="A66" s="133" t="s">
        <v>78</v>
      </c>
      <c r="B66" s="134"/>
      <c r="C66" s="134"/>
      <c r="D66" s="134"/>
      <c r="E66" s="135"/>
      <c r="F66" s="55"/>
    </row>
    <row r="67" spans="1:6" ht="15" customHeight="1" x14ac:dyDescent="0.25">
      <c r="A67" s="130" t="s">
        <v>79</v>
      </c>
      <c r="B67" s="131"/>
      <c r="C67" s="131"/>
      <c r="D67" s="131"/>
      <c r="E67" s="132"/>
      <c r="F67" s="55"/>
    </row>
    <row r="68" spans="1:6" ht="12.75" x14ac:dyDescent="0.25">
      <c r="A68" s="130" t="s">
        <v>80</v>
      </c>
      <c r="B68" s="131"/>
      <c r="C68" s="131"/>
      <c r="D68" s="131"/>
      <c r="E68" s="132"/>
      <c r="F68" s="55"/>
    </row>
    <row r="69" spans="1:6" ht="12.75" x14ac:dyDescent="0.25">
      <c r="A69" s="130" t="s">
        <v>81</v>
      </c>
      <c r="B69" s="131"/>
      <c r="C69" s="131"/>
      <c r="D69" s="131"/>
      <c r="E69" s="132"/>
      <c r="F69" s="55"/>
    </row>
    <row r="70" spans="1:6" ht="12.75" x14ac:dyDescent="0.25">
      <c r="A70" s="130" t="s">
        <v>82</v>
      </c>
      <c r="B70" s="131"/>
      <c r="C70" s="131"/>
      <c r="D70" s="131"/>
      <c r="E70" s="132"/>
      <c r="F70" s="55"/>
    </row>
    <row r="71" spans="1:6" ht="12.75" x14ac:dyDescent="0.25">
      <c r="A71" s="130" t="s">
        <v>83</v>
      </c>
      <c r="B71" s="131"/>
      <c r="C71" s="131"/>
      <c r="D71" s="131"/>
      <c r="E71" s="132"/>
      <c r="F71" s="55"/>
    </row>
    <row r="72" spans="1:6" ht="12.75" x14ac:dyDescent="0.25">
      <c r="A72" s="130" t="s">
        <v>84</v>
      </c>
      <c r="B72" s="131"/>
      <c r="C72" s="131"/>
      <c r="D72" s="131"/>
      <c r="E72" s="132"/>
      <c r="F72" s="55"/>
    </row>
    <row r="73" spans="1:6" ht="13.5" thickBot="1" x14ac:dyDescent="0.3">
      <c r="A73" s="143" t="s">
        <v>85</v>
      </c>
      <c r="B73" s="144"/>
      <c r="C73" s="144"/>
      <c r="D73" s="144"/>
      <c r="E73" s="145"/>
      <c r="F73" s="55"/>
    </row>
    <row r="74" spans="1:6" ht="12.75" x14ac:dyDescent="0.25">
      <c r="A74" s="56"/>
      <c r="B74" s="56"/>
      <c r="C74" s="56"/>
      <c r="D74" s="56"/>
      <c r="E74" s="56"/>
      <c r="F74" s="55"/>
    </row>
    <row r="75" spans="1:6" ht="12.75" customHeight="1" thickBot="1" x14ac:dyDescent="0.3">
      <c r="A75" s="140" t="s">
        <v>86</v>
      </c>
      <c r="B75" s="141"/>
      <c r="C75" s="142"/>
      <c r="D75" s="57"/>
      <c r="E75" s="57"/>
      <c r="F75" s="55"/>
    </row>
    <row r="76" spans="1:6" ht="15" customHeight="1" x14ac:dyDescent="0.25">
      <c r="A76" s="58" t="s">
        <v>67</v>
      </c>
      <c r="B76" s="59" t="s">
        <v>107</v>
      </c>
      <c r="C76" s="60" t="s">
        <v>87</v>
      </c>
      <c r="D76" s="57"/>
      <c r="E76" s="57"/>
      <c r="F76" s="55"/>
    </row>
    <row r="77" spans="1:6" ht="12" customHeight="1" x14ac:dyDescent="0.25">
      <c r="A77" s="61" t="s">
        <v>88</v>
      </c>
      <c r="B77" s="73">
        <f>F25</f>
        <v>356250</v>
      </c>
      <c r="C77" s="62">
        <f>(B77/B83)</f>
        <v>0.18047397380492383</v>
      </c>
      <c r="D77" s="57"/>
      <c r="E77" s="57"/>
      <c r="F77" s="55" t="s">
        <v>89</v>
      </c>
    </row>
    <row r="78" spans="1:6" ht="12" customHeight="1" x14ac:dyDescent="0.25">
      <c r="A78" s="61" t="s">
        <v>90</v>
      </c>
      <c r="B78" s="73">
        <f>F30</f>
        <v>0</v>
      </c>
      <c r="C78" s="62">
        <v>0</v>
      </c>
      <c r="D78" s="57"/>
      <c r="E78" s="57"/>
      <c r="F78" s="55"/>
    </row>
    <row r="79" spans="1:6" ht="12" customHeight="1" x14ac:dyDescent="0.25">
      <c r="A79" s="61" t="s">
        <v>91</v>
      </c>
      <c r="B79" s="73">
        <f>F35</f>
        <v>35000.32</v>
      </c>
      <c r="C79" s="62">
        <f>(B79/B83)</f>
        <v>1.7730938483772496E-2</v>
      </c>
      <c r="D79" s="57"/>
      <c r="E79" s="57"/>
      <c r="F79" s="55"/>
    </row>
    <row r="80" spans="1:6" ht="12" customHeight="1" x14ac:dyDescent="0.25">
      <c r="A80" s="61" t="s">
        <v>48</v>
      </c>
      <c r="B80" s="73">
        <f>F51</f>
        <v>1413095</v>
      </c>
      <c r="C80" s="62">
        <f>(B80/B83)</f>
        <v>0.71586489828454414</v>
      </c>
      <c r="D80" s="57"/>
      <c r="E80" s="57"/>
      <c r="F80" s="55"/>
    </row>
    <row r="81" spans="1:6" ht="12" customHeight="1" x14ac:dyDescent="0.25">
      <c r="A81" s="61" t="s">
        <v>92</v>
      </c>
      <c r="B81" s="73">
        <f>F57</f>
        <v>75625</v>
      </c>
      <c r="C81" s="62">
        <f>(B81/B83)</f>
        <v>3.8311141807711897E-2</v>
      </c>
      <c r="D81" s="63"/>
      <c r="E81" s="63"/>
      <c r="F81" s="55"/>
    </row>
    <row r="82" spans="1:6" ht="12" customHeight="1" x14ac:dyDescent="0.25">
      <c r="A82" s="61" t="s">
        <v>93</v>
      </c>
      <c r="B82" s="73">
        <f>F60</f>
        <v>93998.516000000003</v>
      </c>
      <c r="C82" s="62">
        <f>(B82/B83)</f>
        <v>4.7619047619047616E-2</v>
      </c>
      <c r="D82" s="63"/>
      <c r="E82" s="63"/>
      <c r="F82" s="55"/>
    </row>
    <row r="83" spans="1:6" ht="12" customHeight="1" thickBot="1" x14ac:dyDescent="0.3">
      <c r="A83" s="64" t="s">
        <v>113</v>
      </c>
      <c r="B83" s="88">
        <f>SUM(B77:B82)</f>
        <v>1973968.8360000001</v>
      </c>
      <c r="C83" s="65">
        <f>SUM(C77:C82)</f>
        <v>1</v>
      </c>
      <c r="D83" s="63"/>
      <c r="E83" s="63"/>
      <c r="F83" s="55"/>
    </row>
    <row r="84" spans="1:6" ht="12.75" customHeight="1" x14ac:dyDescent="0.25">
      <c r="A84" s="56"/>
      <c r="B84" s="54"/>
      <c r="C84" s="54"/>
      <c r="D84" s="54"/>
      <c r="E84" s="54"/>
      <c r="F84" s="55"/>
    </row>
    <row r="85" spans="1:6" ht="12.75" customHeight="1" thickBot="1" x14ac:dyDescent="0.3">
      <c r="A85" s="137" t="s">
        <v>114</v>
      </c>
      <c r="B85" s="138"/>
      <c r="C85" s="138"/>
      <c r="D85" s="139"/>
      <c r="E85" s="66"/>
      <c r="F85" s="55"/>
    </row>
    <row r="86" spans="1:6" ht="12.75" x14ac:dyDescent="0.25">
      <c r="A86" s="67" t="s">
        <v>108</v>
      </c>
      <c r="B86" s="68">
        <v>20</v>
      </c>
      <c r="C86" s="68">
        <v>25</v>
      </c>
      <c r="D86" s="69">
        <v>30</v>
      </c>
      <c r="E86" s="70"/>
      <c r="F86" s="71"/>
    </row>
    <row r="87" spans="1:6" ht="13.5" thickBot="1" x14ac:dyDescent="0.3">
      <c r="A87" s="64" t="s">
        <v>109</v>
      </c>
      <c r="B87" s="88">
        <f>(F61/B86)/25</f>
        <v>3947.937672</v>
      </c>
      <c r="C87" s="88">
        <f>(F61/C86)/25</f>
        <v>3158.3501375999999</v>
      </c>
      <c r="D87" s="88">
        <f>(F61/D86)/25</f>
        <v>2631.9584480000003</v>
      </c>
      <c r="E87" s="70"/>
      <c r="F87" s="71"/>
    </row>
    <row r="88" spans="1:6" ht="12.75" x14ac:dyDescent="0.25">
      <c r="A88" s="136" t="s">
        <v>94</v>
      </c>
      <c r="B88" s="136"/>
      <c r="C88" s="136"/>
      <c r="D88" s="136"/>
      <c r="E88" s="56"/>
      <c r="F88" s="56"/>
    </row>
    <row r="89" spans="1:6" ht="12.75" x14ac:dyDescent="0.25"/>
  </sheetData>
  <mergeCells count="37">
    <mergeCell ref="A70:E70"/>
    <mergeCell ref="A71:E71"/>
    <mergeCell ref="A72:E72"/>
    <mergeCell ref="A66:E66"/>
    <mergeCell ref="A88:D88"/>
    <mergeCell ref="A85:D85"/>
    <mergeCell ref="A75:C75"/>
    <mergeCell ref="A67:E67"/>
    <mergeCell ref="A68:E68"/>
    <mergeCell ref="A69:E69"/>
    <mergeCell ref="A73:E73"/>
    <mergeCell ref="D12:E12"/>
    <mergeCell ref="D10:E10"/>
    <mergeCell ref="D9:E9"/>
    <mergeCell ref="D8:E8"/>
    <mergeCell ref="D13:E13"/>
    <mergeCell ref="D11:E11"/>
    <mergeCell ref="D14:E14"/>
    <mergeCell ref="A16:F16"/>
    <mergeCell ref="A39:F39"/>
    <mergeCell ref="A42:F42"/>
    <mergeCell ref="A47:F47"/>
    <mergeCell ref="A18:F18"/>
    <mergeCell ref="A25:E25"/>
    <mergeCell ref="A30:E30"/>
    <mergeCell ref="A35:E35"/>
    <mergeCell ref="A32:F32"/>
    <mergeCell ref="A27:F27"/>
    <mergeCell ref="A37:F37"/>
    <mergeCell ref="A61:E61"/>
    <mergeCell ref="A63:E63"/>
    <mergeCell ref="A62:E62"/>
    <mergeCell ref="A51:E51"/>
    <mergeCell ref="A53:F53"/>
    <mergeCell ref="A57:E57"/>
    <mergeCell ref="A59:E59"/>
    <mergeCell ref="A60:E60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APICULTURA</vt:lpstr>
      <vt:lpstr>APICULTURA!Área_de_impresión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2023-03-31T19:48:30Z</dcterms:modified>
  <cp:category/>
  <cp:contentStatus/>
</cp:coreProperties>
</file>