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orales\OneDrive - INDAP\Escritorio\2023\FICHAS 2023\LO 2023\"/>
    </mc:Choice>
  </mc:AlternateContent>
  <bookViews>
    <workbookView xWindow="0" yWindow="0" windowWidth="20490" windowHeight="7455"/>
  </bookViews>
  <sheets>
    <sheet name="ARANDANO" sheetId="1" r:id="rId1"/>
  </sheets>
  <calcPr calcId="162913"/>
</workbook>
</file>

<file path=xl/calcChain.xml><?xml version="1.0" encoding="utf-8"?>
<calcChain xmlns="http://schemas.openxmlformats.org/spreadsheetml/2006/main">
  <c r="G35" i="1" l="1"/>
  <c r="G83" i="1" l="1"/>
  <c r="G84" i="1"/>
  <c r="G85" i="1"/>
  <c r="G86" i="1"/>
  <c r="G82" i="1"/>
  <c r="G87" i="1" l="1"/>
  <c r="G75" i="1"/>
  <c r="G76" i="1"/>
  <c r="G71" i="1"/>
  <c r="G72" i="1"/>
  <c r="G66" i="1"/>
  <c r="G67" i="1"/>
  <c r="G68" i="1"/>
  <c r="G61" i="1"/>
  <c r="G62" i="1"/>
  <c r="G48" i="1"/>
  <c r="G49" i="1"/>
  <c r="G50" i="1"/>
  <c r="G51" i="1"/>
  <c r="G52" i="1"/>
  <c r="G53" i="1"/>
  <c r="G54" i="1"/>
  <c r="G55" i="1"/>
  <c r="G56" i="1"/>
  <c r="G12" i="1"/>
  <c r="G21" i="1"/>
  <c r="G22" i="1"/>
  <c r="G23" i="1"/>
  <c r="G24" i="1"/>
  <c r="G25" i="1"/>
  <c r="G26" i="1"/>
  <c r="G27" i="1"/>
  <c r="G28" i="1"/>
  <c r="G29" i="1"/>
  <c r="G30" i="1" l="1"/>
  <c r="D116" i="1"/>
  <c r="G40" i="1"/>
  <c r="G41" i="1"/>
  <c r="G39" i="1"/>
  <c r="G47" i="1"/>
  <c r="G57" i="1"/>
  <c r="G58" i="1"/>
  <c r="G59" i="1"/>
  <c r="G63" i="1"/>
  <c r="G64" i="1"/>
  <c r="G70" i="1"/>
  <c r="G73" i="1"/>
  <c r="G42" i="1" l="1"/>
  <c r="G78" i="1"/>
  <c r="C109" i="1" s="1"/>
  <c r="C108" i="1"/>
  <c r="C106" i="1"/>
  <c r="C110" i="1"/>
  <c r="C107" i="1" l="1"/>
  <c r="G92" i="1"/>
  <c r="G89" i="1" l="1"/>
  <c r="G90" i="1" s="1"/>
  <c r="C111" i="1" s="1"/>
  <c r="G91" i="1" l="1"/>
  <c r="D117" i="1" s="1"/>
  <c r="C112" i="1"/>
  <c r="D106" i="1" s="1"/>
  <c r="C117" i="1" l="1"/>
  <c r="E117" i="1"/>
  <c r="G93" i="1"/>
  <c r="D111" i="1"/>
  <c r="D109" i="1"/>
  <c r="D110" i="1"/>
  <c r="D108" i="1"/>
  <c r="D112" i="1" l="1"/>
</calcChain>
</file>

<file path=xl/sharedStrings.xml><?xml version="1.0" encoding="utf-8"?>
<sst xmlns="http://schemas.openxmlformats.org/spreadsheetml/2006/main" count="234" uniqueCount="147">
  <si>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</si>
  <si>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</si>
  <si>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</si>
  <si>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</si>
  <si>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</si>
  <si>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</si>
  <si>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</si>
  <si>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</si>
  <si>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</si>
  <si>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</si>
  <si>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</si>
  <si>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</si>
  <si>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</si>
  <si>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</si>
  <si>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</si>
  <si>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</si>
  <si>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</si>
  <si>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</si>
  <si>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</si>
  <si>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</si>
  <si>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</si>
  <si>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</si>
  <si>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</si>
  <si>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</si>
  <si>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</si>
  <si>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</si>
  <si>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</si>
  <si>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</si>
  <si>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</si>
  <si>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</si>
  <si>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</si>
  <si>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</si>
  <si>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</si>
  <si>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</si>
  <si>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</si>
  <si>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</si>
  <si>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</si>
  <si>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</si>
  <si>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</si>
  <si>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</si>
  <si>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</si>
  <si>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</si>
  <si>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</si>
  <si>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</si>
  <si>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</si>
  <si>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</si>
  <si>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</si>
  <si>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</si>
  <si>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</si>
  <si>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</si>
  <si>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</si>
  <si>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</si>
  <si>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</si>
  <si>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</si>
  <si>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</si>
  <si>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</si>
  <si>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</si>
  <si>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</si>
  <si>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 xml:space="preserve"> </t>
  </si>
  <si>
    <t>FERTILIZANTE</t>
  </si>
  <si>
    <t>Urea</t>
  </si>
  <si>
    <t>FUNGICIDA</t>
  </si>
  <si>
    <t>INSECTICIDA</t>
  </si>
  <si>
    <t>kg</t>
  </si>
  <si>
    <t>RENDIMIENTO (Unidades/ha)</t>
  </si>
  <si>
    <t>PRECIO ESPERADO ($/Unidades)</t>
  </si>
  <si>
    <t>Rendimiento  (Unidades/hà)</t>
  </si>
  <si>
    <t>Costo unitario ($/ Unidades) (*)</t>
  </si>
  <si>
    <t>ESCENARIOS COSTO UNITARIO  ($/unidades)</t>
  </si>
  <si>
    <t>ARANDANO</t>
  </si>
  <si>
    <t>Medio</t>
  </si>
  <si>
    <t>Lib. B. O'Higgins</t>
  </si>
  <si>
    <t>Lolol</t>
  </si>
  <si>
    <t>Lolol - Pumanque - Paredones</t>
  </si>
  <si>
    <t>NOV - ENE</t>
  </si>
  <si>
    <t>Mercado interno y exportación</t>
  </si>
  <si>
    <t>Octubre-Diciembre</t>
  </si>
  <si>
    <t>Sequía, heladas, incendios.</t>
  </si>
  <si>
    <t>Poda de invierno</t>
  </si>
  <si>
    <t>Junio-Julio</t>
  </si>
  <si>
    <t>Poda de raleo</t>
  </si>
  <si>
    <t>Enero-Febrero</t>
  </si>
  <si>
    <t>Reponer postes y alambrados</t>
  </si>
  <si>
    <t>Diciembre-Enero</t>
  </si>
  <si>
    <t>Fertirrigación y control de goteros</t>
  </si>
  <si>
    <t>Marzo y Septiembre</t>
  </si>
  <si>
    <t>Aplicación de pesticidas</t>
  </si>
  <si>
    <t>Control de malezas</t>
  </si>
  <si>
    <t>Marzo-Agosto</t>
  </si>
  <si>
    <t>Cosecha</t>
  </si>
  <si>
    <t>Noviembre-Diciembre</t>
  </si>
  <si>
    <t>Acarreo</t>
  </si>
  <si>
    <t>Embalaje</t>
  </si>
  <si>
    <t>Trituración de restos de poda</t>
  </si>
  <si>
    <t>Aplicación de aserrín</t>
  </si>
  <si>
    <t>Septiembre-Octubre</t>
  </si>
  <si>
    <t>Aplicaciones de pesticidas</t>
  </si>
  <si>
    <t>Abril-Noviembre</t>
  </si>
  <si>
    <t>Nitrate Balance</t>
  </si>
  <si>
    <t>lt</t>
  </si>
  <si>
    <t>Abril-Mayo</t>
  </si>
  <si>
    <t>Basfoliar Algae</t>
  </si>
  <si>
    <t>Frutaliv</t>
  </si>
  <si>
    <t>Agosto-Septiembre</t>
  </si>
  <si>
    <t>Rucan LMW</t>
  </si>
  <si>
    <t>Agosto-Octubre</t>
  </si>
  <si>
    <t>Septiembre-Marzo</t>
  </si>
  <si>
    <t>Sulfato de Amonio</t>
  </si>
  <si>
    <t>Fosfato monoamónico</t>
  </si>
  <si>
    <t>Sulfato de potasio</t>
  </si>
  <si>
    <t>Terrasorb Radicular</t>
  </si>
  <si>
    <t>Basfoliar SL</t>
  </si>
  <si>
    <t>Sulfato de magnesio</t>
  </si>
  <si>
    <t>Ácido fosfórico</t>
  </si>
  <si>
    <t>Nitrato de calcio</t>
  </si>
  <si>
    <t>Podastik</t>
  </si>
  <si>
    <t>Cuprodul WG</t>
  </si>
  <si>
    <t>Teldor 50 WP</t>
  </si>
  <si>
    <t>Septiembre</t>
  </si>
  <si>
    <t>HERBICIDAS</t>
  </si>
  <si>
    <t>Rango</t>
  </si>
  <si>
    <t>Mayo-Octubre</t>
  </si>
  <si>
    <t>Junio-Octubre</t>
  </si>
  <si>
    <t>Goal 2 EC</t>
  </si>
  <si>
    <t>Julio</t>
  </si>
  <si>
    <t>Troya</t>
  </si>
  <si>
    <t>Junio</t>
  </si>
  <si>
    <t>Bravo 720</t>
  </si>
  <si>
    <t>Julio-Agosto</t>
  </si>
  <si>
    <t>DM 31</t>
  </si>
  <si>
    <t>Octubre</t>
  </si>
  <si>
    <t>Punto 70 WP</t>
  </si>
  <si>
    <t>Aserrín</t>
  </si>
  <si>
    <t>m3</t>
  </si>
  <si>
    <t>Baños químicos (arriendo)</t>
  </si>
  <si>
    <t>Nov-Dic</t>
  </si>
  <si>
    <t>Auditoría BPA Arándano</t>
  </si>
  <si>
    <t>Anual</t>
  </si>
  <si>
    <t>Electricidad</t>
  </si>
  <si>
    <t>kw</t>
  </si>
  <si>
    <t>Análisis foliar</t>
  </si>
  <si>
    <t>Análisis de suelo</t>
  </si>
  <si>
    <t>Agosto</t>
  </si>
  <si>
    <t>Biozyme TF</t>
  </si>
  <si>
    <t>Rovral</t>
  </si>
  <si>
    <t>Centurion</t>
  </si>
  <si>
    <t>Sussy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</si>
</sst>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#,##0.0"/>
    <numFmt numFmtId="167" formatCode="_-* #,##0.00_-;\-* #,##0.00_-;_-* &quot;-&quot;??_-;_-@_-"/>
    <numFmt numFmtId="168" formatCode="_-* #,##0.00\ _€_-;\-* #,##0.00\ _€_-;_-* &quot;-&quot;??\ _€_-;_-@_-"/>
    <numFmt numFmtId="169" formatCode="_ * #,##0.0_ ;_ * \-#,##0.0_ ;_ * &quot;-&quot;??_ ;_ @_ "/>
    <numFmt numFmtId="170" formatCode="_-* #,##0_-;\-* #,##0_-;_-* &quot;-&quot;??_-;_-@_-"/>
    <numFmt numFmtId="171" formatCode="_-&quot;$&quot;\ * #,##0_-;\-&quot;$&quot;\ * #,##0_-;_-&quot;$&quot;\ * &quot;-&quot;_-;_-@_-"/>
  </numFmts>
  <fonts count="21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9"/>
      <color indexed="9"/>
      <name val="Calibri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15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6"/>
        <bgColor auto="1"/>
      </patternFill>
    </fill>
  </fills>
  <borders count="7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</borders>
  <cellStyleXfs count="22">
    <xf numFmtId="0" fontId="0" fillId="0" borderId="0" applyNumberFormat="0" applyFill="0" applyBorder="0" applyProtection="0"/>
    <xf numFmtId="0" fontId="12" fillId="0" borderId="19"/>
    <xf numFmtId="0" fontId="14" fillId="0" borderId="19" applyNumberFormat="0" applyFill="0" applyBorder="0" applyProtection="0"/>
    <xf numFmtId="43" fontId="14" fillId="0" borderId="19" applyFont="0" applyFill="0" applyBorder="0" applyAlignment="0" applyProtection="0"/>
    <xf numFmtId="44" fontId="14" fillId="0" borderId="19" applyFont="0" applyFill="0" applyBorder="0" applyAlignment="0" applyProtection="0"/>
    <xf numFmtId="168" fontId="12" fillId="0" borderId="19" applyFont="0" applyFill="0" applyBorder="0" applyAlignment="0" applyProtection="0"/>
    <xf numFmtId="0" fontId="1" fillId="0" borderId="19"/>
    <xf numFmtId="0" fontId="12" fillId="0" borderId="19"/>
    <xf numFmtId="169" fontId="12" fillId="0" borderId="19" applyFont="0" applyFill="0" applyBorder="0" applyAlignment="0" applyProtection="0"/>
    <xf numFmtId="0" fontId="12" fillId="0" borderId="19"/>
    <xf numFmtId="167" fontId="12" fillId="0" borderId="19" applyFont="0" applyFill="0" applyBorder="0" applyAlignment="0" applyProtection="0"/>
    <xf numFmtId="0" fontId="14" fillId="0" borderId="19" applyNumberFormat="0" applyFill="0" applyBorder="0" applyProtection="0"/>
    <xf numFmtId="0" fontId="14" fillId="0" borderId="19" applyNumberFormat="0" applyFill="0" applyBorder="0" applyProtection="0"/>
    <xf numFmtId="0" fontId="14" fillId="0" borderId="19" applyNumberFormat="0" applyFill="0" applyBorder="0" applyProtection="0"/>
    <xf numFmtId="0" fontId="14" fillId="0" borderId="19" applyNumberFormat="0" applyFill="0" applyBorder="0" applyProtection="0"/>
    <xf numFmtId="0" fontId="14" fillId="0" borderId="19" applyNumberFormat="0" applyFill="0" applyBorder="0" applyProtection="0"/>
    <xf numFmtId="0" fontId="14" fillId="0" borderId="19" applyNumberFormat="0" applyFill="0" applyBorder="0" applyProtection="0"/>
    <xf numFmtId="0" fontId="14" fillId="0" borderId="19" applyNumberFormat="0" applyFill="0" applyBorder="0" applyProtection="0"/>
    <xf numFmtId="0" fontId="14" fillId="0" borderId="19" applyNumberFormat="0" applyFill="0" applyBorder="0" applyProtection="0"/>
    <xf numFmtId="0" fontId="14" fillId="0" borderId="19" applyNumberFormat="0" applyFill="0" applyBorder="0" applyProtection="0"/>
    <xf numFmtId="0" fontId="14" fillId="0" borderId="19" applyNumberFormat="0" applyFill="0" applyBorder="0" applyProtection="0"/>
    <xf numFmtId="0" fontId="14" fillId="0" borderId="19" applyNumberFormat="0" applyFill="0" applyBorder="0" applyProtection="0"/>
  </cellStyleXfs>
  <cellXfs count="206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3" fillId="2" borderId="5" xfId="0" applyNumberFormat="1" applyFont="1" applyFill="1" applyBorder="1" applyAlignment="1">
      <alignment vertical="center" wrapText="1"/>
    </xf>
    <xf numFmtId="0" fontId="0" fillId="2" borderId="10" xfId="0" applyFont="1" applyFill="1" applyBorder="1" applyAlignment="1"/>
    <xf numFmtId="0" fontId="10" fillId="6" borderId="19" xfId="0" applyFont="1" applyFill="1" applyBorder="1" applyAlignment="1"/>
    <xf numFmtId="0" fontId="5" fillId="6" borderId="19" xfId="0" applyFont="1" applyFill="1" applyBorder="1" applyAlignment="1">
      <alignment vertical="center"/>
    </xf>
    <xf numFmtId="0" fontId="10" fillId="2" borderId="19" xfId="0" applyFont="1" applyFill="1" applyBorder="1" applyAlignment="1"/>
    <xf numFmtId="0" fontId="0" fillId="2" borderId="21" xfId="0" applyFont="1" applyFill="1" applyBorder="1" applyAlignment="1"/>
    <xf numFmtId="49" fontId="0" fillId="2" borderId="19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49" fontId="10" fillId="2" borderId="19" xfId="0" applyNumberFormat="1" applyFont="1" applyFill="1" applyBorder="1" applyAlignment="1">
      <alignment vertical="center"/>
    </xf>
    <xf numFmtId="49" fontId="8" fillId="2" borderId="33" xfId="0" applyNumberFormat="1" applyFont="1" applyFill="1" applyBorder="1" applyAlignment="1">
      <alignment vertical="center"/>
    </xf>
    <xf numFmtId="0" fontId="10" fillId="2" borderId="34" xfId="0" applyFont="1" applyFill="1" applyBorder="1" applyAlignment="1"/>
    <xf numFmtId="0" fontId="10" fillId="2" borderId="35" xfId="0" applyFont="1" applyFill="1" applyBorder="1" applyAlignment="1"/>
    <xf numFmtId="49" fontId="10" fillId="2" borderId="36" xfId="0" applyNumberFormat="1" applyFont="1" applyFill="1" applyBorder="1" applyAlignment="1">
      <alignment vertical="center"/>
    </xf>
    <xf numFmtId="0" fontId="10" fillId="2" borderId="37" xfId="0" applyFont="1" applyFill="1" applyBorder="1" applyAlignment="1"/>
    <xf numFmtId="49" fontId="10" fillId="2" borderId="38" xfId="0" applyNumberFormat="1" applyFont="1" applyFill="1" applyBorder="1" applyAlignment="1">
      <alignment vertical="center"/>
    </xf>
    <xf numFmtId="0" fontId="10" fillId="2" borderId="39" xfId="0" applyFont="1" applyFill="1" applyBorder="1" applyAlignment="1"/>
    <xf numFmtId="0" fontId="10" fillId="2" borderId="40" xfId="0" applyFont="1" applyFill="1" applyBorder="1" applyAlignment="1"/>
    <xf numFmtId="0" fontId="8" fillId="6" borderId="19" xfId="0" applyFont="1" applyFill="1" applyBorder="1" applyAlignment="1">
      <alignment vertical="center"/>
    </xf>
    <xf numFmtId="0" fontId="0" fillId="0" borderId="19" xfId="0" applyNumberFormat="1" applyFont="1" applyBorder="1" applyAlignment="1"/>
    <xf numFmtId="49" fontId="3" fillId="2" borderId="43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3" fontId="3" fillId="2" borderId="43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164" fontId="2" fillId="2" borderId="19" xfId="0" applyNumberFormat="1" applyFont="1" applyFill="1" applyBorder="1" applyAlignment="1">
      <alignment horizontal="right" vertical="center"/>
    </xf>
    <xf numFmtId="164" fontId="11" fillId="2" borderId="19" xfId="0" applyNumberFormat="1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/>
    </xf>
    <xf numFmtId="0" fontId="0" fillId="0" borderId="0" xfId="0" applyNumberFormat="1" applyFont="1" applyAlignment="1">
      <alignment horizontal="right"/>
    </xf>
    <xf numFmtId="49" fontId="13" fillId="2" borderId="43" xfId="0" applyNumberFormat="1" applyFont="1" applyFill="1" applyBorder="1" applyAlignment="1">
      <alignment horizontal="left"/>
    </xf>
    <xf numFmtId="49" fontId="3" fillId="2" borderId="6" xfId="0" applyNumberFormat="1" applyFont="1" applyFill="1" applyBorder="1" applyAlignment="1"/>
    <xf numFmtId="0" fontId="3" fillId="2" borderId="6" xfId="0" applyFont="1" applyFill="1" applyBorder="1" applyAlignment="1"/>
    <xf numFmtId="0" fontId="0" fillId="2" borderId="54" xfId="0" applyFont="1" applyFill="1" applyBorder="1" applyAlignment="1"/>
    <xf numFmtId="0" fontId="0" fillId="2" borderId="57" xfId="0" applyFont="1" applyFill="1" applyBorder="1" applyAlignment="1"/>
    <xf numFmtId="0" fontId="0" fillId="2" borderId="63" xfId="0" applyFont="1" applyFill="1" applyBorder="1" applyAlignment="1"/>
    <xf numFmtId="0" fontId="0" fillId="2" borderId="60" xfId="0" applyFont="1" applyFill="1" applyBorder="1" applyAlignment="1"/>
    <xf numFmtId="0" fontId="3" fillId="2" borderId="7" xfId="0" applyFont="1" applyFill="1" applyBorder="1" applyAlignment="1"/>
    <xf numFmtId="17" fontId="15" fillId="0" borderId="50" xfId="1" applyNumberFormat="1" applyFont="1" applyBorder="1" applyAlignment="1">
      <alignment horizontal="right" vertical="center"/>
    </xf>
    <xf numFmtId="49" fontId="16" fillId="3" borderId="5" xfId="0" applyNumberFormat="1" applyFont="1" applyFill="1" applyBorder="1" applyAlignment="1">
      <alignment vertical="center" wrapText="1"/>
    </xf>
    <xf numFmtId="0" fontId="3" fillId="9" borderId="50" xfId="6" applyFont="1" applyFill="1" applyBorder="1" applyAlignment="1">
      <alignment horizontal="right" vertical="center"/>
    </xf>
    <xf numFmtId="17" fontId="3" fillId="0" borderId="50" xfId="6" applyNumberFormat="1" applyFont="1" applyBorder="1" applyAlignment="1">
      <alignment horizontal="right" vertical="center" wrapText="1"/>
    </xf>
    <xf numFmtId="3" fontId="3" fillId="0" borderId="50" xfId="6" applyNumberFormat="1" applyFont="1" applyBorder="1" applyAlignment="1">
      <alignment horizontal="right" vertical="center" wrapText="1"/>
    </xf>
    <xf numFmtId="0" fontId="3" fillId="0" borderId="50" xfId="6" applyFont="1" applyBorder="1" applyAlignment="1">
      <alignment horizontal="right" vertical="center" wrapText="1"/>
    </xf>
    <xf numFmtId="0" fontId="3" fillId="9" borderId="50" xfId="6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wrapText="1"/>
    </xf>
    <xf numFmtId="14" fontId="3" fillId="2" borderId="9" xfId="0" applyNumberFormat="1" applyFont="1" applyFill="1" applyBorder="1" applyAlignment="1"/>
    <xf numFmtId="0" fontId="3" fillId="2" borderId="3" xfId="0" applyFont="1" applyFill="1" applyBorder="1" applyAlignment="1"/>
    <xf numFmtId="0" fontId="3" fillId="2" borderId="9" xfId="0" applyFont="1" applyFill="1" applyBorder="1" applyAlignment="1"/>
    <xf numFmtId="0" fontId="3" fillId="2" borderId="9" xfId="0" applyFont="1" applyFill="1" applyBorder="1" applyAlignment="1">
      <alignment horizontal="right" wrapText="1"/>
    </xf>
    <xf numFmtId="0" fontId="3" fillId="2" borderId="11" xfId="0" applyFont="1" applyFill="1" applyBorder="1" applyAlignment="1"/>
    <xf numFmtId="0" fontId="3" fillId="2" borderId="12" xfId="0" applyFont="1" applyFill="1" applyBorder="1" applyAlignment="1">
      <alignment horizontal="left"/>
    </xf>
    <xf numFmtId="0" fontId="3" fillId="2" borderId="12" xfId="0" applyFont="1" applyFill="1" applyBorder="1" applyAlignment="1"/>
    <xf numFmtId="0" fontId="3" fillId="2" borderId="12" xfId="0" applyFont="1" applyFill="1" applyBorder="1" applyAlignment="1">
      <alignment horizontal="right"/>
    </xf>
    <xf numFmtId="49" fontId="16" fillId="5" borderId="13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49" fontId="16" fillId="3" borderId="6" xfId="0" applyNumberFormat="1" applyFont="1" applyFill="1" applyBorder="1" applyAlignment="1">
      <alignment horizontal="center" vertical="center" wrapText="1"/>
    </xf>
    <xf numFmtId="0" fontId="18" fillId="0" borderId="53" xfId="7" applyFont="1" applyFill="1" applyBorder="1" applyAlignment="1">
      <alignment vertical="center"/>
    </xf>
    <xf numFmtId="0" fontId="18" fillId="0" borderId="52" xfId="7" applyFont="1" applyFill="1" applyBorder="1" applyAlignment="1">
      <alignment horizontal="center" vertical="center"/>
    </xf>
    <xf numFmtId="1" fontId="18" fillId="0" borderId="51" xfId="8" applyNumberFormat="1" applyFont="1" applyFill="1" applyBorder="1" applyAlignment="1">
      <alignment horizontal="center" vertical="center"/>
    </xf>
    <xf numFmtId="170" fontId="18" fillId="0" borderId="52" xfId="3" applyNumberFormat="1" applyFont="1" applyFill="1" applyBorder="1" applyAlignment="1">
      <alignment horizontal="center" vertical="center"/>
    </xf>
    <xf numFmtId="3" fontId="18" fillId="0" borderId="51" xfId="6" applyNumberFormat="1" applyFont="1" applyBorder="1" applyAlignment="1">
      <alignment horizontal="center" vertical="center"/>
    </xf>
    <xf numFmtId="0" fontId="18" fillId="0" borderId="53" xfId="14" applyFont="1" applyFill="1" applyBorder="1" applyAlignment="1">
      <alignment vertical="center"/>
    </xf>
    <xf numFmtId="0" fontId="3" fillId="0" borderId="52" xfId="6" applyFont="1" applyBorder="1" applyAlignment="1">
      <alignment horizontal="center" vertical="center"/>
    </xf>
    <xf numFmtId="3" fontId="3" fillId="2" borderId="12" xfId="0" applyNumberFormat="1" applyFont="1" applyFill="1" applyBorder="1" applyAlignment="1"/>
    <xf numFmtId="3" fontId="3" fillId="2" borderId="12" xfId="0" applyNumberFormat="1" applyFont="1" applyFill="1" applyBorder="1" applyAlignment="1">
      <alignment horizontal="right"/>
    </xf>
    <xf numFmtId="49" fontId="16" fillId="5" borderId="15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49" fontId="16" fillId="3" borderId="15" xfId="0" applyNumberFormat="1" applyFont="1" applyFill="1" applyBorder="1" applyAlignment="1">
      <alignment horizontal="center" vertical="center"/>
    </xf>
    <xf numFmtId="49" fontId="16" fillId="3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/>
    <xf numFmtId="0" fontId="3" fillId="2" borderId="18" xfId="0" applyFont="1" applyFill="1" applyBorder="1" applyAlignment="1"/>
    <xf numFmtId="3" fontId="3" fillId="2" borderId="18" xfId="0" applyNumberFormat="1" applyFont="1" applyFill="1" applyBorder="1" applyAlignment="1"/>
    <xf numFmtId="3" fontId="3" fillId="2" borderId="18" xfId="0" applyNumberFormat="1" applyFont="1" applyFill="1" applyBorder="1" applyAlignment="1">
      <alignment horizontal="right"/>
    </xf>
    <xf numFmtId="49" fontId="16" fillId="3" borderId="13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 wrapText="1"/>
    </xf>
    <xf numFmtId="0" fontId="18" fillId="0" borderId="51" xfId="16" applyFont="1" applyFill="1" applyBorder="1" applyAlignment="1"/>
    <xf numFmtId="0" fontId="18" fillId="0" borderId="51" xfId="7" applyFont="1" applyFill="1" applyBorder="1" applyAlignment="1">
      <alignment horizontal="center"/>
    </xf>
    <xf numFmtId="166" fontId="18" fillId="0" borderId="51" xfId="6" applyNumberFormat="1" applyFont="1" applyBorder="1" applyAlignment="1">
      <alignment horizontal="center"/>
    </xf>
    <xf numFmtId="0" fontId="18" fillId="0" borderId="52" xfId="16" applyFont="1" applyFill="1" applyBorder="1" applyAlignment="1"/>
    <xf numFmtId="0" fontId="18" fillId="0" borderId="52" xfId="7" applyFont="1" applyFill="1" applyBorder="1" applyAlignment="1">
      <alignment horizontal="center"/>
    </xf>
    <xf numFmtId="49" fontId="16" fillId="3" borderId="44" xfId="0" applyNumberFormat="1" applyFont="1" applyFill="1" applyBorder="1" applyAlignment="1">
      <alignment horizontal="center" vertical="center" wrapText="1"/>
    </xf>
    <xf numFmtId="49" fontId="16" fillId="3" borderId="44" xfId="0" applyNumberFormat="1" applyFont="1" applyFill="1" applyBorder="1" applyAlignment="1">
      <alignment horizontal="right" vertical="center" wrapText="1"/>
    </xf>
    <xf numFmtId="0" fontId="15" fillId="0" borderId="56" xfId="12" applyFont="1" applyFill="1" applyBorder="1"/>
    <xf numFmtId="0" fontId="15" fillId="0" borderId="55" xfId="12" applyFont="1" applyFill="1" applyBorder="1" applyAlignment="1">
      <alignment horizontal="center"/>
    </xf>
    <xf numFmtId="3" fontId="15" fillId="0" borderId="55" xfId="12" applyNumberFormat="1" applyFont="1" applyFill="1" applyBorder="1" applyAlignment="1">
      <alignment horizontal="center"/>
    </xf>
    <xf numFmtId="0" fontId="15" fillId="0" borderId="55" xfId="12" applyFont="1" applyFill="1" applyBorder="1"/>
    <xf numFmtId="0" fontId="15" fillId="0" borderId="55" xfId="18" applyFont="1" applyFill="1" applyBorder="1"/>
    <xf numFmtId="0" fontId="15" fillId="0" borderId="55" xfId="18" applyFont="1" applyFill="1" applyBorder="1" applyAlignment="1">
      <alignment horizontal="center"/>
    </xf>
    <xf numFmtId="0" fontId="19" fillId="0" borderId="59" xfId="9" applyFont="1" applyFill="1" applyBorder="1" applyAlignment="1" applyProtection="1">
      <alignment horizontal="left"/>
    </xf>
    <xf numFmtId="0" fontId="18" fillId="0" borderId="58" xfId="9" applyFont="1" applyFill="1" applyBorder="1" applyAlignment="1" applyProtection="1">
      <alignment horizontal="center"/>
    </xf>
    <xf numFmtId="0" fontId="18" fillId="0" borderId="58" xfId="9" applyNumberFormat="1" applyFont="1" applyFill="1" applyBorder="1" applyAlignment="1" applyProtection="1">
      <alignment horizontal="center"/>
    </xf>
    <xf numFmtId="0" fontId="18" fillId="0" borderId="58" xfId="9" applyFont="1" applyFill="1" applyBorder="1" applyAlignment="1"/>
    <xf numFmtId="171" fontId="18" fillId="0" borderId="58" xfId="9" applyNumberFormat="1" applyFont="1" applyFill="1" applyBorder="1" applyAlignment="1" applyProtection="1">
      <alignment horizontal="right"/>
    </xf>
    <xf numFmtId="0" fontId="15" fillId="0" borderId="58" xfId="19" applyFont="1" applyFill="1" applyBorder="1"/>
    <xf numFmtId="0" fontId="15" fillId="0" borderId="58" xfId="19" applyFont="1" applyFill="1" applyBorder="1" applyAlignment="1">
      <alignment horizontal="center"/>
    </xf>
    <xf numFmtId="0" fontId="15" fillId="0" borderId="58" xfId="20" applyFont="1" applyFill="1" applyBorder="1"/>
    <xf numFmtId="0" fontId="15" fillId="0" borderId="58" xfId="20" applyFont="1" applyFill="1" applyBorder="1" applyAlignment="1">
      <alignment horizontal="center"/>
    </xf>
    <xf numFmtId="0" fontId="19" fillId="0" borderId="62" xfId="9" applyFont="1" applyFill="1" applyBorder="1" applyAlignment="1" applyProtection="1"/>
    <xf numFmtId="0" fontId="18" fillId="0" borderId="61" xfId="9" applyFont="1" applyFill="1" applyBorder="1" applyAlignment="1" applyProtection="1">
      <alignment horizontal="center"/>
    </xf>
    <xf numFmtId="0" fontId="18" fillId="0" borderId="61" xfId="9" applyNumberFormat="1" applyFont="1" applyFill="1" applyBorder="1" applyAlignment="1" applyProtection="1">
      <alignment horizontal="center"/>
    </xf>
    <xf numFmtId="0" fontId="18" fillId="0" borderId="61" xfId="9" applyFont="1" applyFill="1" applyBorder="1" applyAlignment="1"/>
    <xf numFmtId="171" fontId="18" fillId="0" borderId="61" xfId="9" applyNumberFormat="1" applyFont="1" applyFill="1" applyBorder="1" applyAlignment="1" applyProtection="1">
      <alignment horizontal="right"/>
    </xf>
    <xf numFmtId="0" fontId="15" fillId="0" borderId="61" xfId="21" applyFont="1" applyFill="1" applyBorder="1"/>
    <xf numFmtId="0" fontId="15" fillId="0" borderId="61" xfId="21" applyFont="1" applyFill="1" applyBorder="1" applyAlignment="1">
      <alignment horizontal="center"/>
    </xf>
    <xf numFmtId="0" fontId="15" fillId="0" borderId="61" xfId="20" applyFont="1" applyFill="1" applyBorder="1"/>
    <xf numFmtId="0" fontId="15" fillId="0" borderId="61" xfId="20" applyFont="1" applyFill="1" applyBorder="1" applyAlignment="1">
      <alignment horizontal="center"/>
    </xf>
    <xf numFmtId="0" fontId="3" fillId="2" borderId="45" xfId="0" applyFont="1" applyFill="1" applyBorder="1" applyAlignment="1"/>
    <xf numFmtId="0" fontId="3" fillId="2" borderId="46" xfId="0" applyFont="1" applyFill="1" applyBorder="1" applyAlignment="1"/>
    <xf numFmtId="0" fontId="3" fillId="2" borderId="46" xfId="0" applyFont="1" applyFill="1" applyBorder="1" applyAlignment="1">
      <alignment horizontal="center"/>
    </xf>
    <xf numFmtId="3" fontId="3" fillId="2" borderId="46" xfId="0" applyNumberFormat="1" applyFont="1" applyFill="1" applyBorder="1" applyAlignment="1"/>
    <xf numFmtId="3" fontId="3" fillId="2" borderId="46" xfId="0" applyNumberFormat="1" applyFont="1" applyFill="1" applyBorder="1" applyAlignment="1">
      <alignment horizontal="right"/>
    </xf>
    <xf numFmtId="49" fontId="16" fillId="3" borderId="44" xfId="0" applyNumberFormat="1" applyFont="1" applyFill="1" applyBorder="1" applyAlignment="1">
      <alignment horizontal="center" vertical="center"/>
    </xf>
    <xf numFmtId="0" fontId="15" fillId="0" borderId="64" xfId="0" applyFont="1" applyBorder="1" applyAlignment="1">
      <alignment vertical="center"/>
    </xf>
    <xf numFmtId="0" fontId="15" fillId="0" borderId="64" xfId="0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0" fontId="15" fillId="0" borderId="64" xfId="0" applyFont="1" applyBorder="1"/>
    <xf numFmtId="0" fontId="15" fillId="0" borderId="64" xfId="0" applyFont="1" applyBorder="1" applyAlignment="1">
      <alignment horizontal="center"/>
    </xf>
    <xf numFmtId="3" fontId="15" fillId="0" borderId="64" xfId="0" applyNumberFormat="1" applyFont="1" applyBorder="1" applyAlignment="1">
      <alignment horizontal="center"/>
    </xf>
    <xf numFmtId="0" fontId="3" fillId="2" borderId="22" xfId="0" applyFont="1" applyFill="1" applyBorder="1" applyAlignment="1"/>
    <xf numFmtId="3" fontId="3" fillId="2" borderId="22" xfId="0" applyNumberFormat="1" applyFont="1" applyFill="1" applyBorder="1" applyAlignment="1"/>
    <xf numFmtId="3" fontId="3" fillId="2" borderId="22" xfId="0" applyNumberFormat="1" applyFont="1" applyFill="1" applyBorder="1" applyAlignment="1">
      <alignment horizontal="right"/>
    </xf>
    <xf numFmtId="0" fontId="4" fillId="2" borderId="19" xfId="0" applyFont="1" applyFill="1" applyBorder="1" applyAlignment="1">
      <alignment vertical="center"/>
    </xf>
    <xf numFmtId="0" fontId="3" fillId="8" borderId="32" xfId="0" applyFont="1" applyFill="1" applyBorder="1" applyAlignment="1"/>
    <xf numFmtId="0" fontId="3" fillId="6" borderId="19" xfId="0" applyFont="1" applyFill="1" applyBorder="1" applyAlignment="1"/>
    <xf numFmtId="49" fontId="13" fillId="7" borderId="23" xfId="0" applyNumberFormat="1" applyFont="1" applyFill="1" applyBorder="1" applyAlignment="1">
      <alignment vertical="center"/>
    </xf>
    <xf numFmtId="49" fontId="13" fillId="7" borderId="20" xfId="0" applyNumberFormat="1" applyFont="1" applyFill="1" applyBorder="1" applyAlignment="1">
      <alignment horizontal="center" vertical="center"/>
    </xf>
    <xf numFmtId="49" fontId="3" fillId="7" borderId="24" xfId="0" applyNumberFormat="1" applyFont="1" applyFill="1" applyBorder="1" applyAlignment="1">
      <alignment horizontal="center"/>
    </xf>
    <xf numFmtId="49" fontId="13" fillId="2" borderId="25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9" fontId="3" fillId="2" borderId="26" xfId="0" applyNumberFormat="1" applyFont="1" applyFill="1" applyBorder="1" applyAlignment="1"/>
    <xf numFmtId="165" fontId="13" fillId="2" borderId="6" xfId="0" applyNumberFormat="1" applyFont="1" applyFill="1" applyBorder="1" applyAlignment="1">
      <alignment vertical="center"/>
    </xf>
    <xf numFmtId="0" fontId="16" fillId="6" borderId="19" xfId="0" applyFont="1" applyFill="1" applyBorder="1" applyAlignment="1">
      <alignment vertical="center"/>
    </xf>
    <xf numFmtId="49" fontId="13" fillId="7" borderId="27" xfId="0" applyNumberFormat="1" applyFont="1" applyFill="1" applyBorder="1" applyAlignment="1">
      <alignment vertical="center"/>
    </xf>
    <xf numFmtId="165" fontId="13" fillId="7" borderId="28" xfId="0" applyNumberFormat="1" applyFont="1" applyFill="1" applyBorder="1" applyAlignment="1">
      <alignment vertical="center"/>
    </xf>
    <xf numFmtId="9" fontId="13" fillId="7" borderId="29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6" fillId="2" borderId="19" xfId="0" applyFont="1" applyFill="1" applyBorder="1" applyAlignment="1">
      <alignment vertical="center"/>
    </xf>
    <xf numFmtId="49" fontId="13" fillId="7" borderId="41" xfId="0" applyNumberFormat="1" applyFont="1" applyFill="1" applyBorder="1" applyAlignment="1">
      <alignment vertical="center"/>
    </xf>
    <xf numFmtId="3" fontId="13" fillId="7" borderId="42" xfId="0" applyNumberFormat="1" applyFont="1" applyFill="1" applyBorder="1" applyAlignment="1">
      <alignment vertical="center"/>
    </xf>
    <xf numFmtId="49" fontId="13" fillId="7" borderId="65" xfId="0" applyNumberFormat="1" applyFont="1" applyFill="1" applyBorder="1" applyAlignment="1">
      <alignment vertical="center"/>
    </xf>
    <xf numFmtId="165" fontId="13" fillId="7" borderId="66" xfId="0" applyNumberFormat="1" applyFont="1" applyFill="1" applyBorder="1" applyAlignment="1">
      <alignment vertical="center"/>
    </xf>
    <xf numFmtId="165" fontId="13" fillId="7" borderId="67" xfId="0" applyNumberFormat="1" applyFont="1" applyFill="1" applyBorder="1" applyAlignment="1">
      <alignment vertical="center"/>
    </xf>
    <xf numFmtId="3" fontId="3" fillId="0" borderId="50" xfId="6" applyNumberFormat="1" applyFont="1" applyFill="1" applyBorder="1" applyAlignment="1">
      <alignment horizontal="right" vertical="center"/>
    </xf>
    <xf numFmtId="17" fontId="3" fillId="0" borderId="50" xfId="6" applyNumberFormat="1" applyFont="1" applyFill="1" applyBorder="1" applyAlignment="1">
      <alignment horizontal="right" vertical="center" wrapText="1"/>
    </xf>
    <xf numFmtId="3" fontId="3" fillId="0" borderId="50" xfId="6" applyNumberFormat="1" applyFont="1" applyFill="1" applyBorder="1" applyAlignment="1">
      <alignment horizontal="right" vertical="center" wrapText="1"/>
    </xf>
    <xf numFmtId="49" fontId="4" fillId="3" borderId="6" xfId="0" applyNumberFormat="1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49" fontId="3" fillId="2" borderId="6" xfId="0" applyNumberFormat="1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49" fontId="3" fillId="2" borderId="6" xfId="0" applyNumberFormat="1" applyFont="1" applyFill="1" applyBorder="1" applyAlignment="1"/>
    <xf numFmtId="0" fontId="3" fillId="2" borderId="6" xfId="0" applyFont="1" applyFill="1" applyBorder="1" applyAlignment="1"/>
    <xf numFmtId="49" fontId="17" fillId="3" borderId="6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49" fontId="20" fillId="8" borderId="47" xfId="0" applyNumberFormat="1" applyFont="1" applyFill="1" applyBorder="1" applyAlignment="1">
      <alignment horizontal="center" vertical="center"/>
    </xf>
    <xf numFmtId="49" fontId="20" fillId="8" borderId="48" xfId="0" applyNumberFormat="1" applyFont="1" applyFill="1" applyBorder="1" applyAlignment="1">
      <alignment horizontal="center" vertical="center"/>
    </xf>
    <xf numFmtId="49" fontId="20" fillId="8" borderId="49" xfId="0" applyNumberFormat="1" applyFont="1" applyFill="1" applyBorder="1" applyAlignment="1">
      <alignment horizontal="center" vertical="center"/>
    </xf>
    <xf numFmtId="49" fontId="20" fillId="8" borderId="30" xfId="0" applyNumberFormat="1" applyFont="1" applyFill="1" applyBorder="1" applyAlignment="1">
      <alignment vertical="center"/>
    </xf>
    <xf numFmtId="0" fontId="13" fillId="8" borderId="31" xfId="0" applyFont="1" applyFill="1" applyBorder="1" applyAlignment="1">
      <alignment vertical="center"/>
    </xf>
    <xf numFmtId="3" fontId="18" fillId="0" borderId="51" xfId="6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 wrapText="1"/>
    </xf>
    <xf numFmtId="3" fontId="3" fillId="0" borderId="52" xfId="4" applyNumberFormat="1" applyFont="1" applyFill="1" applyBorder="1" applyAlignment="1">
      <alignment horizontal="right" vertical="center" wrapText="1"/>
    </xf>
    <xf numFmtId="3" fontId="15" fillId="0" borderId="55" xfId="12" applyNumberFormat="1" applyFont="1" applyFill="1" applyBorder="1" applyAlignment="1">
      <alignment horizontal="right"/>
    </xf>
    <xf numFmtId="3" fontId="3" fillId="2" borderId="43" xfId="0" applyNumberFormat="1" applyFont="1" applyFill="1" applyBorder="1" applyAlignment="1">
      <alignment horizontal="right"/>
    </xf>
    <xf numFmtId="3" fontId="15" fillId="0" borderId="55" xfId="18" applyNumberFormat="1" applyFont="1" applyFill="1" applyBorder="1" applyAlignment="1">
      <alignment horizontal="right"/>
    </xf>
    <xf numFmtId="3" fontId="15" fillId="0" borderId="58" xfId="19" applyNumberFormat="1" applyFont="1" applyFill="1" applyBorder="1" applyAlignment="1">
      <alignment horizontal="right"/>
    </xf>
    <xf numFmtId="3" fontId="15" fillId="0" borderId="58" xfId="20" applyNumberFormat="1" applyFont="1" applyFill="1" applyBorder="1" applyAlignment="1">
      <alignment horizontal="right"/>
    </xf>
    <xf numFmtId="3" fontId="15" fillId="0" borderId="61" xfId="21" applyNumberFormat="1" applyFont="1" applyFill="1" applyBorder="1" applyAlignment="1">
      <alignment horizontal="right"/>
    </xf>
    <xf numFmtId="3" fontId="15" fillId="0" borderId="61" xfId="20" applyNumberFormat="1" applyFont="1" applyFill="1" applyBorder="1" applyAlignment="1">
      <alignment horizontal="right"/>
    </xf>
    <xf numFmtId="3" fontId="3" fillId="2" borderId="61" xfId="0" applyNumberFormat="1" applyFont="1" applyFill="1" applyBorder="1" applyAlignment="1">
      <alignment horizontal="right"/>
    </xf>
    <xf numFmtId="3" fontId="15" fillId="0" borderId="64" xfId="0" applyNumberFormat="1" applyFont="1" applyFill="1" applyBorder="1" applyAlignment="1">
      <alignment horizontal="right" vertical="center"/>
    </xf>
    <xf numFmtId="3" fontId="15" fillId="0" borderId="64" xfId="0" applyNumberFormat="1" applyFont="1" applyFill="1" applyBorder="1" applyAlignment="1">
      <alignment horizontal="right"/>
    </xf>
    <xf numFmtId="0" fontId="3" fillId="2" borderId="68" xfId="0" applyFont="1" applyFill="1" applyBorder="1" applyAlignment="1"/>
    <xf numFmtId="49" fontId="4" fillId="3" borderId="69" xfId="0" applyNumberFormat="1" applyFont="1" applyFill="1" applyBorder="1" applyAlignment="1">
      <alignment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vertical="center"/>
    </xf>
    <xf numFmtId="3" fontId="4" fillId="3" borderId="69" xfId="0" applyNumberFormat="1" applyFont="1" applyFill="1" applyBorder="1" applyAlignment="1">
      <alignment vertical="center"/>
    </xf>
    <xf numFmtId="0" fontId="3" fillId="0" borderId="0" xfId="0" applyNumberFormat="1" applyFont="1" applyAlignment="1"/>
    <xf numFmtId="0" fontId="3" fillId="0" borderId="0" xfId="0" applyFont="1" applyAlignment="1"/>
    <xf numFmtId="49" fontId="2" fillId="5" borderId="70" xfId="0" applyNumberFormat="1" applyFont="1" applyFill="1" applyBorder="1" applyAlignment="1">
      <alignment vertical="center"/>
    </xf>
    <xf numFmtId="0" fontId="2" fillId="5" borderId="71" xfId="0" applyFont="1" applyFill="1" applyBorder="1" applyAlignment="1">
      <alignment vertical="center"/>
    </xf>
    <xf numFmtId="164" fontId="2" fillId="5" borderId="72" xfId="0" applyNumberFormat="1" applyFont="1" applyFill="1" applyBorder="1" applyAlignment="1">
      <alignment vertical="center"/>
    </xf>
    <xf numFmtId="49" fontId="2" fillId="3" borderId="73" xfId="0" applyNumberFormat="1" applyFont="1" applyFill="1" applyBorder="1" applyAlignment="1">
      <alignment vertical="center"/>
    </xf>
    <xf numFmtId="0" fontId="2" fillId="3" borderId="69" xfId="0" applyFont="1" applyFill="1" applyBorder="1" applyAlignment="1">
      <alignment vertical="center"/>
    </xf>
    <xf numFmtId="164" fontId="2" fillId="3" borderId="74" xfId="0" applyNumberFormat="1" applyFont="1" applyFill="1" applyBorder="1" applyAlignment="1">
      <alignment vertical="center"/>
    </xf>
    <xf numFmtId="49" fontId="2" fillId="5" borderId="73" xfId="0" applyNumberFormat="1" applyFont="1" applyFill="1" applyBorder="1" applyAlignment="1">
      <alignment vertical="center"/>
    </xf>
    <xf numFmtId="0" fontId="2" fillId="5" borderId="69" xfId="0" applyFont="1" applyFill="1" applyBorder="1" applyAlignment="1">
      <alignment vertical="center"/>
    </xf>
    <xf numFmtId="164" fontId="2" fillId="5" borderId="74" xfId="0" applyNumberFormat="1" applyFont="1" applyFill="1" applyBorder="1" applyAlignment="1">
      <alignment vertical="center"/>
    </xf>
    <xf numFmtId="49" fontId="2" fillId="5" borderId="75" xfId="0" applyNumberFormat="1" applyFont="1" applyFill="1" applyBorder="1" applyAlignment="1">
      <alignment vertical="center"/>
    </xf>
    <xf numFmtId="0" fontId="5" fillId="5" borderId="76" xfId="0" applyFont="1" applyFill="1" applyBorder="1" applyAlignment="1">
      <alignment vertical="center"/>
    </xf>
    <xf numFmtId="164" fontId="2" fillId="10" borderId="77" xfId="0" applyNumberFormat="1" applyFont="1" applyFill="1" applyBorder="1" applyAlignment="1">
      <alignment vertical="center"/>
    </xf>
  </cellXfs>
  <cellStyles count="22">
    <cellStyle name="Millares 2" xfId="3"/>
    <cellStyle name="Millares 3" xfId="5"/>
    <cellStyle name="Millares 6" xfId="8"/>
    <cellStyle name="Millares 6 2" xfId="10"/>
    <cellStyle name="Moneda 2" xfId="4"/>
    <cellStyle name="Normal" xfId="0" builtinId="0"/>
    <cellStyle name="Normal 10" xfId="16"/>
    <cellStyle name="Normal 11" xfId="12"/>
    <cellStyle name="Normal 12" xfId="18"/>
    <cellStyle name="Normal 13" xfId="17"/>
    <cellStyle name="Normal 14" xfId="19"/>
    <cellStyle name="Normal 15" xfId="20"/>
    <cellStyle name="Normal 16" xfId="21"/>
    <cellStyle name="Normal 2" xfId="1"/>
    <cellStyle name="Normal 2 3" xfId="9"/>
    <cellStyle name="Normal 3" xfId="2"/>
    <cellStyle name="Normal 4" xfId="6"/>
    <cellStyle name="Normal 5" xfId="11"/>
    <cellStyle name="Normal 6" xfId="7"/>
    <cellStyle name="Normal 7" xfId="13"/>
    <cellStyle name="Normal 8" xfId="15"/>
    <cellStyle name="Normal 9" xfId="1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0</xdr:row>
      <xdr:rowOff>161925</xdr:rowOff>
    </xdr:from>
    <xdr:to>
      <xdr:col>7</xdr:col>
      <xdr:colOff>78668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61925"/>
          <a:ext cx="69246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18"/>
  <sheetViews>
    <sheetView showGridLines="0" tabSelected="1" zoomScaleNormal="100" workbookViewId="0">
      <selection activeCell="D14" sqref="D14"/>
    </sheetView>
  </sheetViews>
  <sheetFormatPr baseColWidth="10" defaultColWidth="10.85546875" defaultRowHeight="11.25" customHeight="1"/>
  <cols>
    <col min="1" max="1" width="7.42578125" style="1" customWidth="1"/>
    <col min="2" max="2" width="21.28515625" style="1" customWidth="1"/>
    <col min="3" max="3" width="17" style="1" customWidth="1"/>
    <col min="4" max="4" width="14.85546875" style="1" customWidth="1"/>
    <col min="5" max="5" width="14.42578125" style="1" customWidth="1"/>
    <col min="6" max="6" width="18.7109375" style="1" customWidth="1"/>
    <col min="7" max="7" width="17.140625" style="35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30"/>
    </row>
    <row r="2" spans="1:7" ht="15" customHeight="1">
      <c r="A2" s="2"/>
      <c r="B2" s="2"/>
      <c r="C2" s="2"/>
      <c r="D2" s="2"/>
      <c r="E2" s="2"/>
      <c r="F2" s="2"/>
      <c r="G2" s="30"/>
    </row>
    <row r="3" spans="1:7" ht="15" customHeight="1">
      <c r="A3" s="2"/>
      <c r="B3" s="2"/>
      <c r="C3" s="2"/>
      <c r="D3" s="2"/>
      <c r="E3" s="2"/>
      <c r="F3" s="2"/>
      <c r="G3" s="30"/>
    </row>
    <row r="4" spans="1:7" ht="15" customHeight="1">
      <c r="A4" s="2"/>
      <c r="B4" s="2"/>
      <c r="C4" s="2"/>
      <c r="D4" s="2"/>
      <c r="E4" s="2"/>
      <c r="F4" s="2"/>
      <c r="G4" s="30"/>
    </row>
    <row r="5" spans="1:7" ht="15" customHeight="1">
      <c r="A5" s="2"/>
      <c r="B5" s="2"/>
      <c r="C5" s="2"/>
      <c r="D5" s="2"/>
      <c r="E5" s="2"/>
      <c r="F5" s="2"/>
      <c r="G5" s="30"/>
    </row>
    <row r="6" spans="1:7" ht="15" customHeight="1">
      <c r="A6" s="2"/>
      <c r="B6" s="2"/>
      <c r="C6" s="2"/>
      <c r="D6" s="2"/>
      <c r="E6" s="2"/>
      <c r="F6" s="2"/>
      <c r="G6" s="30"/>
    </row>
    <row r="7" spans="1:7" ht="15" customHeight="1">
      <c r="A7" s="2"/>
      <c r="B7" s="2"/>
      <c r="C7" s="2"/>
      <c r="D7" s="2"/>
      <c r="E7" s="2"/>
      <c r="F7" s="2"/>
      <c r="G7" s="30"/>
    </row>
    <row r="8" spans="1:7" ht="15" customHeight="1">
      <c r="A8" s="2"/>
      <c r="B8" s="3"/>
      <c r="C8" s="4"/>
      <c r="D8" s="2"/>
      <c r="E8" s="4"/>
      <c r="F8" s="4"/>
      <c r="G8" s="31"/>
    </row>
    <row r="9" spans="1:7" ht="12" customHeight="1">
      <c r="A9" s="5"/>
      <c r="B9" s="45" t="s">
        <v>0</v>
      </c>
      <c r="C9" s="46" t="s">
        <v>69</v>
      </c>
      <c r="D9" s="43"/>
      <c r="E9" s="161" t="s">
        <v>64</v>
      </c>
      <c r="F9" s="162"/>
      <c r="G9" s="158">
        <v>12000</v>
      </c>
    </row>
    <row r="10" spans="1:7" ht="18" customHeight="1">
      <c r="A10" s="5"/>
      <c r="B10" s="6" t="s">
        <v>1</v>
      </c>
      <c r="C10" s="46" t="s">
        <v>146</v>
      </c>
      <c r="D10" s="43"/>
      <c r="E10" s="163" t="s">
        <v>2</v>
      </c>
      <c r="F10" s="164"/>
      <c r="G10" s="159" t="s">
        <v>74</v>
      </c>
    </row>
    <row r="11" spans="1:7" ht="18" customHeight="1">
      <c r="A11" s="5"/>
      <c r="B11" s="6" t="s">
        <v>3</v>
      </c>
      <c r="C11" s="46" t="s">
        <v>70</v>
      </c>
      <c r="D11" s="43"/>
      <c r="E11" s="163" t="s">
        <v>65</v>
      </c>
      <c r="F11" s="164"/>
      <c r="G11" s="160">
        <v>2200</v>
      </c>
    </row>
    <row r="12" spans="1:7" ht="11.25" customHeight="1">
      <c r="A12" s="5"/>
      <c r="B12" s="6" t="s">
        <v>4</v>
      </c>
      <c r="C12" s="46" t="s">
        <v>71</v>
      </c>
      <c r="D12" s="43"/>
      <c r="E12" s="37" t="s">
        <v>5</v>
      </c>
      <c r="F12" s="38"/>
      <c r="G12" s="48">
        <f>+G9*G11</f>
        <v>26400000</v>
      </c>
    </row>
    <row r="13" spans="1:7" ht="11.25" customHeight="1">
      <c r="A13" s="5"/>
      <c r="B13" s="6" t="s">
        <v>6</v>
      </c>
      <c r="C13" s="46" t="s">
        <v>72</v>
      </c>
      <c r="D13" s="43"/>
      <c r="E13" s="163" t="s">
        <v>7</v>
      </c>
      <c r="F13" s="164"/>
      <c r="G13" s="49" t="s">
        <v>75</v>
      </c>
    </row>
    <row r="14" spans="1:7" ht="25.5">
      <c r="A14" s="5"/>
      <c r="B14" s="6" t="s">
        <v>8</v>
      </c>
      <c r="C14" s="50" t="s">
        <v>73</v>
      </c>
      <c r="D14" s="43"/>
      <c r="E14" s="163" t="s">
        <v>9</v>
      </c>
      <c r="F14" s="164"/>
      <c r="G14" s="47" t="s">
        <v>76</v>
      </c>
    </row>
    <row r="15" spans="1:7" ht="25.5" customHeight="1">
      <c r="A15" s="5"/>
      <c r="B15" s="6" t="s">
        <v>10</v>
      </c>
      <c r="C15" s="44">
        <v>44933</v>
      </c>
      <c r="D15" s="43"/>
      <c r="E15" s="165" t="s">
        <v>11</v>
      </c>
      <c r="F15" s="166"/>
      <c r="G15" s="49" t="s">
        <v>77</v>
      </c>
    </row>
    <row r="16" spans="1:7" ht="12" customHeight="1">
      <c r="A16" s="2"/>
      <c r="B16" s="51"/>
      <c r="C16" s="52"/>
      <c r="D16" s="53"/>
      <c r="E16" s="54"/>
      <c r="F16" s="54"/>
      <c r="G16" s="55"/>
    </row>
    <row r="17" spans="1:255" ht="12" customHeight="1">
      <c r="A17" s="7"/>
      <c r="B17" s="167" t="s">
        <v>12</v>
      </c>
      <c r="C17" s="168"/>
      <c r="D17" s="168"/>
      <c r="E17" s="168"/>
      <c r="F17" s="168"/>
      <c r="G17" s="168"/>
    </row>
    <row r="18" spans="1:255" ht="12" customHeight="1">
      <c r="A18" s="2"/>
      <c r="B18" s="56"/>
      <c r="C18" s="57"/>
      <c r="D18" s="57"/>
      <c r="E18" s="57"/>
      <c r="F18" s="58"/>
      <c r="G18" s="59"/>
    </row>
    <row r="19" spans="1:255" ht="12" customHeight="1">
      <c r="A19" s="5"/>
      <c r="B19" s="60" t="s">
        <v>13</v>
      </c>
      <c r="C19" s="61"/>
      <c r="D19" s="62"/>
      <c r="E19" s="62"/>
      <c r="F19" s="62"/>
      <c r="G19" s="63"/>
    </row>
    <row r="20" spans="1:255" ht="24" customHeight="1">
      <c r="A20" s="7"/>
      <c r="B20" s="64" t="s">
        <v>14</v>
      </c>
      <c r="C20" s="64" t="s">
        <v>15</v>
      </c>
      <c r="D20" s="64" t="s">
        <v>16</v>
      </c>
      <c r="E20" s="64" t="s">
        <v>17</v>
      </c>
      <c r="F20" s="64" t="s">
        <v>18</v>
      </c>
      <c r="G20" s="64" t="s">
        <v>19</v>
      </c>
    </row>
    <row r="21" spans="1:255" ht="12.75" customHeight="1">
      <c r="A21" s="7"/>
      <c r="B21" s="65" t="s">
        <v>78</v>
      </c>
      <c r="C21" s="66" t="s">
        <v>20</v>
      </c>
      <c r="D21" s="67">
        <v>25</v>
      </c>
      <c r="E21" s="68" t="s">
        <v>79</v>
      </c>
      <c r="F21" s="174">
        <v>25000</v>
      </c>
      <c r="G21" s="175">
        <f>D21*F21</f>
        <v>625000</v>
      </c>
    </row>
    <row r="22" spans="1:255" ht="12.75" customHeight="1">
      <c r="A22" s="7"/>
      <c r="B22" s="65" t="s">
        <v>80</v>
      </c>
      <c r="C22" s="66" t="s">
        <v>20</v>
      </c>
      <c r="D22" s="69">
        <v>12</v>
      </c>
      <c r="E22" s="68" t="s">
        <v>81</v>
      </c>
      <c r="F22" s="174">
        <v>25000</v>
      </c>
      <c r="G22" s="175">
        <f t="shared" ref="G22:G29" si="0">D22*F22</f>
        <v>300000</v>
      </c>
    </row>
    <row r="23" spans="1:255" ht="12.75" customHeight="1">
      <c r="A23" s="7"/>
      <c r="B23" s="65" t="s">
        <v>82</v>
      </c>
      <c r="C23" s="66" t="s">
        <v>20</v>
      </c>
      <c r="D23" s="69">
        <v>4.5</v>
      </c>
      <c r="E23" s="68" t="s">
        <v>83</v>
      </c>
      <c r="F23" s="174">
        <v>25000</v>
      </c>
      <c r="G23" s="175">
        <f t="shared" si="0"/>
        <v>112500</v>
      </c>
    </row>
    <row r="24" spans="1:255" ht="12.75" customHeight="1">
      <c r="A24" s="7"/>
      <c r="B24" s="65" t="s">
        <v>84</v>
      </c>
      <c r="C24" s="66" t="s">
        <v>20</v>
      </c>
      <c r="D24" s="69">
        <v>27</v>
      </c>
      <c r="E24" s="68" t="s">
        <v>85</v>
      </c>
      <c r="F24" s="174">
        <v>25000</v>
      </c>
      <c r="G24" s="175">
        <f t="shared" si="0"/>
        <v>675000</v>
      </c>
    </row>
    <row r="25" spans="1:255" ht="12.75" customHeight="1">
      <c r="A25" s="7"/>
      <c r="B25" s="65" t="s">
        <v>86</v>
      </c>
      <c r="C25" s="66" t="s">
        <v>20</v>
      </c>
      <c r="D25" s="69">
        <v>9</v>
      </c>
      <c r="E25" s="68" t="s">
        <v>85</v>
      </c>
      <c r="F25" s="174">
        <v>25000</v>
      </c>
      <c r="G25" s="175">
        <f t="shared" si="0"/>
        <v>225000</v>
      </c>
    </row>
    <row r="26" spans="1:255" ht="12.75" customHeight="1">
      <c r="A26" s="7"/>
      <c r="B26" s="70" t="s">
        <v>87</v>
      </c>
      <c r="C26" s="66" t="s">
        <v>20</v>
      </c>
      <c r="D26" s="69">
        <v>15</v>
      </c>
      <c r="E26" s="68" t="s">
        <v>88</v>
      </c>
      <c r="F26" s="174">
        <v>25000</v>
      </c>
      <c r="G26" s="175">
        <f t="shared" si="0"/>
        <v>375000</v>
      </c>
    </row>
    <row r="27" spans="1:255" ht="12.75" customHeight="1">
      <c r="A27" s="7"/>
      <c r="B27" s="70" t="s">
        <v>89</v>
      </c>
      <c r="C27" s="66" t="s">
        <v>20</v>
      </c>
      <c r="D27" s="69">
        <v>300</v>
      </c>
      <c r="E27" s="68" t="s">
        <v>90</v>
      </c>
      <c r="F27" s="174">
        <v>25000</v>
      </c>
      <c r="G27" s="175">
        <f t="shared" si="0"/>
        <v>7500000</v>
      </c>
    </row>
    <row r="28" spans="1:255" ht="12.75" customHeight="1">
      <c r="A28" s="7"/>
      <c r="B28" s="70" t="s">
        <v>91</v>
      </c>
      <c r="C28" s="66" t="s">
        <v>20</v>
      </c>
      <c r="D28" s="69">
        <v>135</v>
      </c>
      <c r="E28" s="68" t="s">
        <v>90</v>
      </c>
      <c r="F28" s="174">
        <v>25000</v>
      </c>
      <c r="G28" s="175">
        <f t="shared" si="0"/>
        <v>3375000</v>
      </c>
    </row>
    <row r="29" spans="1:255" ht="12.75" customHeight="1">
      <c r="A29" s="7"/>
      <c r="B29" s="65" t="s">
        <v>92</v>
      </c>
      <c r="C29" s="71" t="s">
        <v>20</v>
      </c>
      <c r="D29" s="69">
        <v>105</v>
      </c>
      <c r="E29" s="68" t="s">
        <v>90</v>
      </c>
      <c r="F29" s="174">
        <v>25000</v>
      </c>
      <c r="G29" s="175">
        <f t="shared" si="0"/>
        <v>2625000</v>
      </c>
    </row>
    <row r="30" spans="1:255" s="193" customFormat="1" ht="12" customHeight="1">
      <c r="A30" s="187"/>
      <c r="B30" s="188" t="s">
        <v>21</v>
      </c>
      <c r="C30" s="189"/>
      <c r="D30" s="189"/>
      <c r="E30" s="189"/>
      <c r="F30" s="190"/>
      <c r="G30" s="191">
        <f>SUM(G21:G29)</f>
        <v>15812500</v>
      </c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192"/>
      <c r="HI30" s="192"/>
      <c r="HJ30" s="192"/>
      <c r="HK30" s="192"/>
      <c r="HL30" s="192"/>
      <c r="HM30" s="192"/>
      <c r="HN30" s="192"/>
      <c r="HO30" s="192"/>
      <c r="HP30" s="192"/>
      <c r="HQ30" s="192"/>
      <c r="HR30" s="192"/>
      <c r="HS30" s="192"/>
      <c r="HT30" s="192"/>
      <c r="HU30" s="192"/>
      <c r="HV30" s="192"/>
      <c r="HW30" s="192"/>
      <c r="HX30" s="192"/>
      <c r="HY30" s="192"/>
      <c r="HZ30" s="192"/>
      <c r="IA30" s="192"/>
      <c r="IB30" s="192"/>
      <c r="IC30" s="192"/>
      <c r="ID30" s="192"/>
      <c r="IE30" s="192"/>
      <c r="IF30" s="192"/>
      <c r="IG30" s="192"/>
      <c r="IH30" s="192"/>
      <c r="II30" s="192"/>
      <c r="IJ30" s="192"/>
      <c r="IK30" s="192"/>
      <c r="IL30" s="192"/>
      <c r="IM30" s="192"/>
      <c r="IN30" s="192"/>
      <c r="IO30" s="192"/>
      <c r="IP30" s="192"/>
      <c r="IQ30" s="192"/>
      <c r="IR30" s="192"/>
      <c r="IS30" s="192"/>
      <c r="IT30" s="192"/>
      <c r="IU30" s="192"/>
    </row>
    <row r="31" spans="1:255" ht="12" customHeight="1">
      <c r="A31" s="2"/>
      <c r="B31" s="56"/>
      <c r="C31" s="58"/>
      <c r="D31" s="58"/>
      <c r="E31" s="58"/>
      <c r="F31" s="72"/>
      <c r="G31" s="73"/>
    </row>
    <row r="32" spans="1:255" ht="12" customHeight="1">
      <c r="A32" s="5"/>
      <c r="B32" s="74" t="s">
        <v>22</v>
      </c>
      <c r="C32" s="75"/>
      <c r="D32" s="76"/>
      <c r="E32" s="76"/>
      <c r="F32" s="77"/>
      <c r="G32" s="78"/>
    </row>
    <row r="33" spans="1:255" ht="24" customHeight="1">
      <c r="A33" s="5"/>
      <c r="B33" s="79" t="s">
        <v>14</v>
      </c>
      <c r="C33" s="80" t="s">
        <v>15</v>
      </c>
      <c r="D33" s="80" t="s">
        <v>16</v>
      </c>
      <c r="E33" s="79" t="s">
        <v>58</v>
      </c>
      <c r="F33" s="80" t="s">
        <v>18</v>
      </c>
      <c r="G33" s="79" t="s">
        <v>19</v>
      </c>
    </row>
    <row r="34" spans="1:255" ht="12" customHeight="1">
      <c r="A34" s="5"/>
      <c r="B34" s="81"/>
      <c r="C34" s="82" t="s">
        <v>58</v>
      </c>
      <c r="D34" s="82" t="s">
        <v>58</v>
      </c>
      <c r="E34" s="82" t="s">
        <v>58</v>
      </c>
      <c r="F34" s="83" t="s">
        <v>58</v>
      </c>
      <c r="G34" s="84"/>
    </row>
    <row r="35" spans="1:255" s="193" customFormat="1" ht="12" customHeight="1">
      <c r="A35" s="187"/>
      <c r="B35" s="188" t="s">
        <v>23</v>
      </c>
      <c r="C35" s="189"/>
      <c r="D35" s="189"/>
      <c r="E35" s="189"/>
      <c r="F35" s="190"/>
      <c r="G35" s="191">
        <f>+G34</f>
        <v>0</v>
      </c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  <c r="EK35" s="192"/>
      <c r="EL35" s="192"/>
      <c r="EM35" s="192"/>
      <c r="EN35" s="192"/>
      <c r="EO35" s="192"/>
      <c r="EP35" s="192"/>
      <c r="EQ35" s="192"/>
      <c r="ER35" s="192"/>
      <c r="ES35" s="192"/>
      <c r="ET35" s="192"/>
      <c r="EU35" s="192"/>
      <c r="EV35" s="192"/>
      <c r="EW35" s="192"/>
      <c r="EX35" s="192"/>
      <c r="EY35" s="192"/>
      <c r="EZ35" s="192"/>
      <c r="FA35" s="192"/>
      <c r="FB35" s="192"/>
      <c r="FC35" s="192"/>
      <c r="FD35" s="192"/>
      <c r="FE35" s="192"/>
      <c r="FF35" s="192"/>
      <c r="FG35" s="192"/>
      <c r="FH35" s="192"/>
      <c r="FI35" s="192"/>
      <c r="FJ35" s="192"/>
      <c r="FK35" s="192"/>
      <c r="FL35" s="192"/>
      <c r="FM35" s="192"/>
      <c r="FN35" s="192"/>
      <c r="FO35" s="192"/>
      <c r="FP35" s="192"/>
      <c r="FQ35" s="192"/>
      <c r="FR35" s="192"/>
      <c r="FS35" s="192"/>
      <c r="FT35" s="192"/>
      <c r="FU35" s="192"/>
      <c r="FV35" s="192"/>
      <c r="FW35" s="192"/>
      <c r="FX35" s="192"/>
      <c r="FY35" s="192"/>
      <c r="FZ35" s="192"/>
      <c r="GA35" s="192"/>
      <c r="GB35" s="192"/>
      <c r="GC35" s="192"/>
      <c r="GD35" s="192"/>
      <c r="GE35" s="192"/>
      <c r="GF35" s="192"/>
      <c r="GG35" s="192"/>
      <c r="GH35" s="192"/>
      <c r="GI35" s="192"/>
      <c r="GJ35" s="192"/>
      <c r="GK35" s="192"/>
      <c r="GL35" s="192"/>
      <c r="GM35" s="192"/>
      <c r="GN35" s="192"/>
      <c r="GO35" s="192"/>
      <c r="GP35" s="192"/>
      <c r="GQ35" s="192"/>
      <c r="GR35" s="192"/>
      <c r="GS35" s="192"/>
      <c r="GT35" s="192"/>
      <c r="GU35" s="192"/>
      <c r="GV35" s="192"/>
      <c r="GW35" s="192"/>
      <c r="GX35" s="192"/>
      <c r="GY35" s="192"/>
      <c r="GZ35" s="192"/>
      <c r="HA35" s="192"/>
      <c r="HB35" s="192"/>
      <c r="HC35" s="192"/>
      <c r="HD35" s="192"/>
      <c r="HE35" s="192"/>
      <c r="HF35" s="192"/>
      <c r="HG35" s="192"/>
      <c r="HH35" s="192"/>
      <c r="HI35" s="192"/>
      <c r="HJ35" s="192"/>
      <c r="HK35" s="192"/>
      <c r="HL35" s="192"/>
      <c r="HM35" s="192"/>
      <c r="HN35" s="192"/>
      <c r="HO35" s="192"/>
      <c r="HP35" s="192"/>
      <c r="HQ35" s="192"/>
      <c r="HR35" s="192"/>
      <c r="HS35" s="192"/>
      <c r="HT35" s="192"/>
      <c r="HU35" s="192"/>
      <c r="HV35" s="192"/>
      <c r="HW35" s="192"/>
      <c r="HX35" s="192"/>
      <c r="HY35" s="192"/>
      <c r="HZ35" s="192"/>
      <c r="IA35" s="192"/>
      <c r="IB35" s="192"/>
      <c r="IC35" s="192"/>
      <c r="ID35" s="192"/>
      <c r="IE35" s="192"/>
      <c r="IF35" s="192"/>
      <c r="IG35" s="192"/>
      <c r="IH35" s="192"/>
      <c r="II35" s="192"/>
      <c r="IJ35" s="192"/>
      <c r="IK35" s="192"/>
      <c r="IL35" s="192"/>
      <c r="IM35" s="192"/>
      <c r="IN35" s="192"/>
      <c r="IO35" s="192"/>
      <c r="IP35" s="192"/>
      <c r="IQ35" s="192"/>
      <c r="IR35" s="192"/>
      <c r="IS35" s="192"/>
      <c r="IT35" s="192"/>
      <c r="IU35" s="192"/>
    </row>
    <row r="36" spans="1:255" ht="12" customHeight="1">
      <c r="A36" s="2"/>
      <c r="B36" s="85"/>
      <c r="C36" s="86"/>
      <c r="D36" s="86"/>
      <c r="E36" s="86"/>
      <c r="F36" s="87"/>
      <c r="G36" s="88"/>
    </row>
    <row r="37" spans="1:255" ht="12" customHeight="1">
      <c r="A37" s="5"/>
      <c r="B37" s="74" t="s">
        <v>24</v>
      </c>
      <c r="C37" s="75"/>
      <c r="D37" s="76"/>
      <c r="E37" s="76"/>
      <c r="F37" s="77"/>
      <c r="G37" s="78"/>
    </row>
    <row r="38" spans="1:255" ht="24" customHeight="1">
      <c r="A38" s="5"/>
      <c r="B38" s="89" t="s">
        <v>14</v>
      </c>
      <c r="C38" s="89" t="s">
        <v>15</v>
      </c>
      <c r="D38" s="89" t="s">
        <v>16</v>
      </c>
      <c r="E38" s="89" t="s">
        <v>17</v>
      </c>
      <c r="F38" s="90" t="s">
        <v>18</v>
      </c>
      <c r="G38" s="89" t="s">
        <v>19</v>
      </c>
    </row>
    <row r="39" spans="1:255" ht="12.75" customHeight="1">
      <c r="A39" s="7"/>
      <c r="B39" s="91" t="s">
        <v>93</v>
      </c>
      <c r="C39" s="92" t="s">
        <v>25</v>
      </c>
      <c r="D39" s="93">
        <v>1</v>
      </c>
      <c r="E39" s="92" t="s">
        <v>79</v>
      </c>
      <c r="F39" s="176">
        <v>200000</v>
      </c>
      <c r="G39" s="175">
        <f>D39*F39</f>
        <v>200000</v>
      </c>
    </row>
    <row r="40" spans="1:255" ht="12.75" customHeight="1">
      <c r="A40" s="7"/>
      <c r="B40" s="94" t="s">
        <v>94</v>
      </c>
      <c r="C40" s="95" t="s">
        <v>25</v>
      </c>
      <c r="D40" s="93">
        <v>1</v>
      </c>
      <c r="E40" s="95" t="s">
        <v>95</v>
      </c>
      <c r="F40" s="176">
        <v>150000</v>
      </c>
      <c r="G40" s="175">
        <f t="shared" ref="G40:G41" si="1">D40*F40</f>
        <v>150000</v>
      </c>
    </row>
    <row r="41" spans="1:255" ht="12.75" customHeight="1">
      <c r="A41" s="7"/>
      <c r="B41" s="94" t="s">
        <v>96</v>
      </c>
      <c r="C41" s="95" t="s">
        <v>25</v>
      </c>
      <c r="D41" s="93">
        <v>3</v>
      </c>
      <c r="E41" s="95" t="s">
        <v>97</v>
      </c>
      <c r="F41" s="176">
        <v>25000</v>
      </c>
      <c r="G41" s="175">
        <f t="shared" si="1"/>
        <v>75000</v>
      </c>
    </row>
    <row r="42" spans="1:255" s="193" customFormat="1" ht="12" customHeight="1">
      <c r="A42" s="187"/>
      <c r="B42" s="188" t="s">
        <v>26</v>
      </c>
      <c r="C42" s="189"/>
      <c r="D42" s="189"/>
      <c r="E42" s="189"/>
      <c r="F42" s="190"/>
      <c r="G42" s="191">
        <f>SUM(G39:G41)</f>
        <v>425000</v>
      </c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  <c r="DU42" s="192"/>
      <c r="DV42" s="192"/>
      <c r="DW42" s="192"/>
      <c r="DX42" s="192"/>
      <c r="DY42" s="192"/>
      <c r="DZ42" s="192"/>
      <c r="EA42" s="192"/>
      <c r="EB42" s="192"/>
      <c r="EC42" s="192"/>
      <c r="ED42" s="192"/>
      <c r="EE42" s="192"/>
      <c r="EF42" s="192"/>
      <c r="EG42" s="192"/>
      <c r="EH42" s="192"/>
      <c r="EI42" s="192"/>
      <c r="EJ42" s="192"/>
      <c r="EK42" s="192"/>
      <c r="EL42" s="192"/>
      <c r="EM42" s="192"/>
      <c r="EN42" s="192"/>
      <c r="EO42" s="192"/>
      <c r="EP42" s="192"/>
      <c r="EQ42" s="192"/>
      <c r="ER42" s="192"/>
      <c r="ES42" s="192"/>
      <c r="ET42" s="192"/>
      <c r="EU42" s="192"/>
      <c r="EV42" s="192"/>
      <c r="EW42" s="192"/>
      <c r="EX42" s="192"/>
      <c r="EY42" s="192"/>
      <c r="EZ42" s="192"/>
      <c r="FA42" s="192"/>
      <c r="FB42" s="192"/>
      <c r="FC42" s="192"/>
      <c r="FD42" s="192"/>
      <c r="FE42" s="192"/>
      <c r="FF42" s="192"/>
      <c r="FG42" s="192"/>
      <c r="FH42" s="192"/>
      <c r="FI42" s="192"/>
      <c r="FJ42" s="192"/>
      <c r="FK42" s="192"/>
      <c r="FL42" s="192"/>
      <c r="FM42" s="192"/>
      <c r="FN42" s="192"/>
      <c r="FO42" s="192"/>
      <c r="FP42" s="192"/>
      <c r="FQ42" s="192"/>
      <c r="FR42" s="192"/>
      <c r="FS42" s="192"/>
      <c r="FT42" s="192"/>
      <c r="FU42" s="192"/>
      <c r="FV42" s="192"/>
      <c r="FW42" s="192"/>
      <c r="FX42" s="192"/>
      <c r="FY42" s="192"/>
      <c r="FZ42" s="192"/>
      <c r="GA42" s="192"/>
      <c r="GB42" s="192"/>
      <c r="GC42" s="192"/>
      <c r="GD42" s="192"/>
      <c r="GE42" s="192"/>
      <c r="GF42" s="192"/>
      <c r="GG42" s="192"/>
      <c r="GH42" s="192"/>
      <c r="GI42" s="192"/>
      <c r="GJ42" s="192"/>
      <c r="GK42" s="192"/>
      <c r="GL42" s="192"/>
      <c r="GM42" s="192"/>
      <c r="GN42" s="192"/>
      <c r="GO42" s="192"/>
      <c r="GP42" s="192"/>
      <c r="GQ42" s="192"/>
      <c r="GR42" s="192"/>
      <c r="GS42" s="192"/>
      <c r="GT42" s="192"/>
      <c r="GU42" s="192"/>
      <c r="GV42" s="192"/>
      <c r="GW42" s="192"/>
      <c r="GX42" s="192"/>
      <c r="GY42" s="192"/>
      <c r="GZ42" s="192"/>
      <c r="HA42" s="192"/>
      <c r="HB42" s="192"/>
      <c r="HC42" s="192"/>
      <c r="HD42" s="192"/>
      <c r="HE42" s="192"/>
      <c r="HF42" s="192"/>
      <c r="HG42" s="192"/>
      <c r="HH42" s="192"/>
      <c r="HI42" s="192"/>
      <c r="HJ42" s="192"/>
      <c r="HK42" s="192"/>
      <c r="HL42" s="192"/>
      <c r="HM42" s="192"/>
      <c r="HN42" s="192"/>
      <c r="HO42" s="192"/>
      <c r="HP42" s="192"/>
      <c r="HQ42" s="192"/>
      <c r="HR42" s="192"/>
      <c r="HS42" s="192"/>
      <c r="HT42" s="192"/>
      <c r="HU42" s="192"/>
      <c r="HV42" s="192"/>
      <c r="HW42" s="192"/>
      <c r="HX42" s="192"/>
      <c r="HY42" s="192"/>
      <c r="HZ42" s="192"/>
      <c r="IA42" s="192"/>
      <c r="IB42" s="192"/>
      <c r="IC42" s="192"/>
      <c r="ID42" s="192"/>
      <c r="IE42" s="192"/>
      <c r="IF42" s="192"/>
      <c r="IG42" s="192"/>
      <c r="IH42" s="192"/>
      <c r="II42" s="192"/>
      <c r="IJ42" s="192"/>
      <c r="IK42" s="192"/>
      <c r="IL42" s="192"/>
      <c r="IM42" s="192"/>
      <c r="IN42" s="192"/>
      <c r="IO42" s="192"/>
      <c r="IP42" s="192"/>
      <c r="IQ42" s="192"/>
      <c r="IR42" s="192"/>
      <c r="IS42" s="192"/>
      <c r="IT42" s="192"/>
      <c r="IU42" s="192"/>
    </row>
    <row r="43" spans="1:255" ht="12" customHeight="1">
      <c r="A43" s="2"/>
      <c r="B43" s="85"/>
      <c r="C43" s="86"/>
      <c r="D43" s="86"/>
      <c r="E43" s="86"/>
      <c r="F43" s="87"/>
      <c r="G43" s="88"/>
    </row>
    <row r="44" spans="1:255" ht="12" customHeight="1">
      <c r="A44" s="5"/>
      <c r="B44" s="74" t="s">
        <v>27</v>
      </c>
      <c r="C44" s="75"/>
      <c r="D44" s="76"/>
      <c r="E44" s="76"/>
      <c r="F44" s="77"/>
      <c r="G44" s="78"/>
    </row>
    <row r="45" spans="1:255" ht="24" customHeight="1">
      <c r="A45" s="5"/>
      <c r="B45" s="96" t="s">
        <v>28</v>
      </c>
      <c r="C45" s="96" t="s">
        <v>29</v>
      </c>
      <c r="D45" s="96" t="s">
        <v>30</v>
      </c>
      <c r="E45" s="96" t="s">
        <v>17</v>
      </c>
      <c r="F45" s="96" t="s">
        <v>18</v>
      </c>
      <c r="G45" s="97" t="s">
        <v>19</v>
      </c>
      <c r="K45" s="26"/>
    </row>
    <row r="46" spans="1:255" ht="12.75" customHeight="1">
      <c r="A46" s="11"/>
      <c r="B46" s="36" t="s">
        <v>59</v>
      </c>
      <c r="C46" s="27"/>
      <c r="D46" s="28"/>
      <c r="E46" s="27"/>
      <c r="F46" s="29"/>
      <c r="G46" s="29" t="s">
        <v>58</v>
      </c>
    </row>
    <row r="47" spans="1:255" ht="12.75" customHeight="1">
      <c r="A47" s="11"/>
      <c r="B47" s="98" t="s">
        <v>98</v>
      </c>
      <c r="C47" s="99" t="s">
        <v>99</v>
      </c>
      <c r="D47" s="100">
        <v>5</v>
      </c>
      <c r="E47" s="99" t="s">
        <v>100</v>
      </c>
      <c r="F47" s="177">
        <v>10455.9</v>
      </c>
      <c r="G47" s="178">
        <f t="shared" ref="G47:G76" si="2">D47*F47</f>
        <v>52279.5</v>
      </c>
    </row>
    <row r="48" spans="1:255" ht="12.75" customHeight="1">
      <c r="A48" s="39"/>
      <c r="B48" s="98" t="s">
        <v>101</v>
      </c>
      <c r="C48" s="99" t="s">
        <v>99</v>
      </c>
      <c r="D48" s="99">
        <v>5</v>
      </c>
      <c r="E48" s="99" t="s">
        <v>95</v>
      </c>
      <c r="F48" s="177">
        <v>13030</v>
      </c>
      <c r="G48" s="178">
        <f t="shared" si="2"/>
        <v>65150</v>
      </c>
    </row>
    <row r="49" spans="1:7" ht="12.75" customHeight="1">
      <c r="A49" s="11"/>
      <c r="B49" s="101" t="s">
        <v>102</v>
      </c>
      <c r="C49" s="99" t="s">
        <v>99</v>
      </c>
      <c r="D49" s="99">
        <v>2</v>
      </c>
      <c r="E49" s="99" t="s">
        <v>103</v>
      </c>
      <c r="F49" s="177">
        <v>12666</v>
      </c>
      <c r="G49" s="178">
        <f t="shared" si="2"/>
        <v>25332</v>
      </c>
    </row>
    <row r="50" spans="1:7" ht="12.75" customHeight="1">
      <c r="A50" s="11"/>
      <c r="B50" s="101" t="s">
        <v>104</v>
      </c>
      <c r="C50" s="99" t="s">
        <v>99</v>
      </c>
      <c r="D50" s="99">
        <v>4</v>
      </c>
      <c r="E50" s="99" t="s">
        <v>105</v>
      </c>
      <c r="F50" s="177">
        <v>10500</v>
      </c>
      <c r="G50" s="178">
        <f t="shared" si="2"/>
        <v>42000</v>
      </c>
    </row>
    <row r="51" spans="1:7" ht="12.75" customHeight="1">
      <c r="A51" s="11"/>
      <c r="B51" s="101" t="s">
        <v>60</v>
      </c>
      <c r="C51" s="99" t="s">
        <v>63</v>
      </c>
      <c r="D51" s="99">
        <v>277</v>
      </c>
      <c r="E51" s="99" t="s">
        <v>106</v>
      </c>
      <c r="F51" s="177">
        <v>1400</v>
      </c>
      <c r="G51" s="178">
        <f t="shared" si="2"/>
        <v>387800</v>
      </c>
    </row>
    <row r="52" spans="1:7" ht="12.75" customHeight="1">
      <c r="A52" s="11"/>
      <c r="B52" s="101" t="s">
        <v>107</v>
      </c>
      <c r="C52" s="99" t="s">
        <v>63</v>
      </c>
      <c r="D52" s="99">
        <v>246</v>
      </c>
      <c r="E52" s="99" t="s">
        <v>106</v>
      </c>
      <c r="F52" s="177">
        <v>608</v>
      </c>
      <c r="G52" s="178">
        <f t="shared" si="2"/>
        <v>149568</v>
      </c>
    </row>
    <row r="53" spans="1:7" ht="12.75" customHeight="1">
      <c r="A53" s="11"/>
      <c r="B53" s="101" t="s">
        <v>108</v>
      </c>
      <c r="C53" s="99" t="s">
        <v>63</v>
      </c>
      <c r="D53" s="99">
        <v>76</v>
      </c>
      <c r="E53" s="99" t="s">
        <v>106</v>
      </c>
      <c r="F53" s="177">
        <v>2468</v>
      </c>
      <c r="G53" s="178">
        <f t="shared" si="2"/>
        <v>187568</v>
      </c>
    </row>
    <row r="54" spans="1:7" ht="12.75" customHeight="1">
      <c r="A54" s="11"/>
      <c r="B54" s="101" t="s">
        <v>109</v>
      </c>
      <c r="C54" s="99" t="s">
        <v>63</v>
      </c>
      <c r="D54" s="99">
        <v>252</v>
      </c>
      <c r="E54" s="99" t="s">
        <v>106</v>
      </c>
      <c r="F54" s="177">
        <v>1677</v>
      </c>
      <c r="G54" s="178">
        <f t="shared" si="2"/>
        <v>422604</v>
      </c>
    </row>
    <row r="55" spans="1:7" ht="12.75" customHeight="1">
      <c r="A55" s="11"/>
      <c r="B55" s="101" t="s">
        <v>110</v>
      </c>
      <c r="C55" s="99" t="s">
        <v>99</v>
      </c>
      <c r="D55" s="99">
        <v>13</v>
      </c>
      <c r="E55" s="99" t="s">
        <v>106</v>
      </c>
      <c r="F55" s="177">
        <v>3784</v>
      </c>
      <c r="G55" s="178">
        <f t="shared" si="2"/>
        <v>49192</v>
      </c>
    </row>
    <row r="56" spans="1:7" ht="12.75" customHeight="1">
      <c r="A56" s="11"/>
      <c r="B56" s="101" t="s">
        <v>111</v>
      </c>
      <c r="C56" s="99" t="s">
        <v>99</v>
      </c>
      <c r="D56" s="99">
        <v>17</v>
      </c>
      <c r="E56" s="99" t="s">
        <v>106</v>
      </c>
      <c r="F56" s="177">
        <v>12678</v>
      </c>
      <c r="G56" s="178">
        <f t="shared" si="2"/>
        <v>215526</v>
      </c>
    </row>
    <row r="57" spans="1:7" ht="12.75" customHeight="1">
      <c r="A57" s="11"/>
      <c r="B57" s="101" t="s">
        <v>112</v>
      </c>
      <c r="C57" s="99" t="s">
        <v>63</v>
      </c>
      <c r="D57" s="99">
        <v>151</v>
      </c>
      <c r="E57" s="99" t="s">
        <v>106</v>
      </c>
      <c r="F57" s="177">
        <v>658</v>
      </c>
      <c r="G57" s="178">
        <f t="shared" si="2"/>
        <v>99358</v>
      </c>
    </row>
    <row r="58" spans="1:7" ht="12.75" customHeight="1">
      <c r="A58" s="11"/>
      <c r="B58" s="101" t="s">
        <v>113</v>
      </c>
      <c r="C58" s="99" t="s">
        <v>99</v>
      </c>
      <c r="D58" s="99">
        <v>55</v>
      </c>
      <c r="E58" s="99" t="s">
        <v>106</v>
      </c>
      <c r="F58" s="177">
        <v>2280</v>
      </c>
      <c r="G58" s="178">
        <f t="shared" si="2"/>
        <v>125400</v>
      </c>
    </row>
    <row r="59" spans="1:7" ht="12.75" customHeight="1">
      <c r="A59" s="11"/>
      <c r="B59" s="101" t="s">
        <v>114</v>
      </c>
      <c r="C59" s="99" t="s">
        <v>63</v>
      </c>
      <c r="D59" s="99">
        <v>67</v>
      </c>
      <c r="E59" s="99" t="s">
        <v>106</v>
      </c>
      <c r="F59" s="177">
        <v>1946</v>
      </c>
      <c r="G59" s="178">
        <f t="shared" si="2"/>
        <v>130382</v>
      </c>
    </row>
    <row r="60" spans="1:7" ht="12.75" customHeight="1">
      <c r="A60" s="11"/>
      <c r="B60" s="36" t="s">
        <v>61</v>
      </c>
      <c r="C60" s="27"/>
      <c r="D60" s="28"/>
      <c r="E60" s="27"/>
      <c r="F60" s="178"/>
      <c r="G60" s="178" t="s">
        <v>58</v>
      </c>
    </row>
    <row r="61" spans="1:7" ht="12.75" customHeight="1">
      <c r="A61" s="39"/>
      <c r="B61" s="102" t="s">
        <v>115</v>
      </c>
      <c r="C61" s="103" t="s">
        <v>99</v>
      </c>
      <c r="D61" s="103">
        <v>4</v>
      </c>
      <c r="E61" s="103" t="s">
        <v>79</v>
      </c>
      <c r="F61" s="179">
        <v>3992</v>
      </c>
      <c r="G61" s="178">
        <f t="shared" si="2"/>
        <v>15968</v>
      </c>
    </row>
    <row r="62" spans="1:7" ht="12.75" customHeight="1">
      <c r="A62" s="39"/>
      <c r="B62" s="102" t="s">
        <v>116</v>
      </c>
      <c r="C62" s="103" t="s">
        <v>63</v>
      </c>
      <c r="D62" s="103">
        <v>6</v>
      </c>
      <c r="E62" s="103" t="s">
        <v>79</v>
      </c>
      <c r="F62" s="179">
        <v>10738</v>
      </c>
      <c r="G62" s="178">
        <f t="shared" si="2"/>
        <v>64428</v>
      </c>
    </row>
    <row r="63" spans="1:7" ht="12.75" customHeight="1">
      <c r="A63" s="11"/>
      <c r="B63" s="102" t="s">
        <v>117</v>
      </c>
      <c r="C63" s="103" t="s">
        <v>63</v>
      </c>
      <c r="D63" s="103">
        <v>1</v>
      </c>
      <c r="E63" s="103" t="s">
        <v>118</v>
      </c>
      <c r="F63" s="179">
        <v>134231</v>
      </c>
      <c r="G63" s="178">
        <f t="shared" si="2"/>
        <v>134231</v>
      </c>
    </row>
    <row r="64" spans="1:7" ht="12.75" customHeight="1">
      <c r="A64" s="11"/>
      <c r="B64" s="102" t="s">
        <v>144</v>
      </c>
      <c r="C64" s="103" t="s">
        <v>63</v>
      </c>
      <c r="D64" s="103">
        <v>1</v>
      </c>
      <c r="E64" s="103" t="s">
        <v>118</v>
      </c>
      <c r="F64" s="179">
        <v>59430</v>
      </c>
      <c r="G64" s="178">
        <f t="shared" si="2"/>
        <v>59430</v>
      </c>
    </row>
    <row r="65" spans="1:255" ht="12.75" customHeight="1">
      <c r="A65" s="40"/>
      <c r="B65" s="104" t="s">
        <v>119</v>
      </c>
      <c r="C65" s="105"/>
      <c r="D65" s="106"/>
      <c r="E65" s="107"/>
      <c r="F65" s="108"/>
      <c r="G65" s="178"/>
    </row>
    <row r="66" spans="1:255" ht="12.75" customHeight="1">
      <c r="A66" s="40"/>
      <c r="B66" s="109" t="s">
        <v>120</v>
      </c>
      <c r="C66" s="110" t="s">
        <v>99</v>
      </c>
      <c r="D66" s="110">
        <v>20</v>
      </c>
      <c r="E66" s="110" t="s">
        <v>121</v>
      </c>
      <c r="F66" s="180">
        <v>11140</v>
      </c>
      <c r="G66" s="178">
        <f t="shared" si="2"/>
        <v>222800</v>
      </c>
    </row>
    <row r="67" spans="1:255" ht="12.75" customHeight="1">
      <c r="A67" s="40"/>
      <c r="B67" s="109" t="s">
        <v>145</v>
      </c>
      <c r="C67" s="110" t="s">
        <v>99</v>
      </c>
      <c r="D67" s="110">
        <v>2</v>
      </c>
      <c r="E67" s="110" t="s">
        <v>122</v>
      </c>
      <c r="F67" s="180">
        <v>39680</v>
      </c>
      <c r="G67" s="178">
        <f t="shared" si="2"/>
        <v>79360</v>
      </c>
    </row>
    <row r="68" spans="1:255" ht="12.75" customHeight="1">
      <c r="A68" s="40"/>
      <c r="B68" s="109" t="s">
        <v>123</v>
      </c>
      <c r="C68" s="110" t="s">
        <v>99</v>
      </c>
      <c r="D68" s="110">
        <v>2</v>
      </c>
      <c r="E68" s="110" t="s">
        <v>124</v>
      </c>
      <c r="F68" s="180">
        <v>18460</v>
      </c>
      <c r="G68" s="178">
        <f t="shared" si="2"/>
        <v>36920</v>
      </c>
    </row>
    <row r="69" spans="1:255" ht="12.75" customHeight="1">
      <c r="A69" s="11"/>
      <c r="B69" s="36" t="s">
        <v>62</v>
      </c>
      <c r="C69" s="27"/>
      <c r="D69" s="28"/>
      <c r="E69" s="27"/>
      <c r="F69" s="178"/>
      <c r="G69" s="178" t="s">
        <v>58</v>
      </c>
    </row>
    <row r="70" spans="1:255" ht="12.75" customHeight="1">
      <c r="A70" s="11"/>
      <c r="B70" s="111" t="s">
        <v>125</v>
      </c>
      <c r="C70" s="112" t="s">
        <v>99</v>
      </c>
      <c r="D70" s="112">
        <v>4</v>
      </c>
      <c r="E70" s="112" t="s">
        <v>126</v>
      </c>
      <c r="F70" s="181">
        <v>18050</v>
      </c>
      <c r="G70" s="178">
        <f t="shared" si="2"/>
        <v>72200</v>
      </c>
    </row>
    <row r="71" spans="1:255" ht="12.75" customHeight="1">
      <c r="A71" s="40"/>
      <c r="B71" s="111" t="s">
        <v>127</v>
      </c>
      <c r="C71" s="112" t="s">
        <v>99</v>
      </c>
      <c r="D71" s="112">
        <v>4</v>
      </c>
      <c r="E71" s="112" t="s">
        <v>128</v>
      </c>
      <c r="F71" s="181">
        <v>17070</v>
      </c>
      <c r="G71" s="178">
        <f t="shared" si="2"/>
        <v>68280</v>
      </c>
    </row>
    <row r="72" spans="1:255" ht="12.75" customHeight="1">
      <c r="A72" s="39"/>
      <c r="B72" s="111" t="s">
        <v>129</v>
      </c>
      <c r="C72" s="112" t="s">
        <v>99</v>
      </c>
      <c r="D72" s="112">
        <v>2</v>
      </c>
      <c r="E72" s="112" t="s">
        <v>130</v>
      </c>
      <c r="F72" s="181">
        <v>12741</v>
      </c>
      <c r="G72" s="178">
        <f t="shared" si="2"/>
        <v>25482</v>
      </c>
    </row>
    <row r="73" spans="1:255" ht="12.75" customHeight="1">
      <c r="A73" s="11"/>
      <c r="B73" s="111" t="s">
        <v>131</v>
      </c>
      <c r="C73" s="112" t="s">
        <v>63</v>
      </c>
      <c r="D73" s="112">
        <v>2</v>
      </c>
      <c r="E73" s="112" t="s">
        <v>118</v>
      </c>
      <c r="F73" s="181">
        <v>76880</v>
      </c>
      <c r="G73" s="178">
        <f t="shared" si="2"/>
        <v>153760</v>
      </c>
    </row>
    <row r="74" spans="1:255" ht="12.75" customHeight="1">
      <c r="A74" s="42"/>
      <c r="B74" s="113" t="s">
        <v>32</v>
      </c>
      <c r="C74" s="114"/>
      <c r="D74" s="115"/>
      <c r="E74" s="116"/>
      <c r="F74" s="117"/>
      <c r="G74" s="178"/>
    </row>
    <row r="75" spans="1:255" ht="12.75" customHeight="1">
      <c r="A75" s="42"/>
      <c r="B75" s="118" t="s">
        <v>143</v>
      </c>
      <c r="C75" s="119" t="s">
        <v>99</v>
      </c>
      <c r="D75" s="119">
        <v>2</v>
      </c>
      <c r="E75" s="119" t="s">
        <v>118</v>
      </c>
      <c r="F75" s="182">
        <v>35890</v>
      </c>
      <c r="G75" s="178">
        <f t="shared" si="2"/>
        <v>71780</v>
      </c>
    </row>
    <row r="76" spans="1:255" ht="12.75" customHeight="1">
      <c r="A76" s="42"/>
      <c r="B76" s="118" t="s">
        <v>132</v>
      </c>
      <c r="C76" s="119" t="s">
        <v>133</v>
      </c>
      <c r="D76" s="119">
        <v>20</v>
      </c>
      <c r="E76" s="119" t="s">
        <v>95</v>
      </c>
      <c r="F76" s="182">
        <v>10000</v>
      </c>
      <c r="G76" s="178">
        <f t="shared" si="2"/>
        <v>200000</v>
      </c>
    </row>
    <row r="77" spans="1:255" ht="12.75" customHeight="1">
      <c r="A77" s="42"/>
      <c r="B77" s="120"/>
      <c r="C77" s="121"/>
      <c r="D77" s="121"/>
      <c r="E77" s="121"/>
      <c r="F77" s="183"/>
      <c r="G77" s="184"/>
    </row>
    <row r="78" spans="1:255" s="193" customFormat="1" ht="12" customHeight="1">
      <c r="A78" s="187"/>
      <c r="B78" s="188" t="s">
        <v>31</v>
      </c>
      <c r="C78" s="189"/>
      <c r="D78" s="189"/>
      <c r="E78" s="189"/>
      <c r="F78" s="190"/>
      <c r="G78" s="191">
        <f>SUM(G47:G76)</f>
        <v>3156798.5</v>
      </c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192"/>
      <c r="AT78" s="192"/>
      <c r="AU78" s="192"/>
      <c r="AV78" s="192"/>
      <c r="AW78" s="192"/>
      <c r="AX78" s="192"/>
      <c r="AY78" s="192"/>
      <c r="AZ78" s="192"/>
      <c r="BA78" s="192"/>
      <c r="BB78" s="192"/>
      <c r="BC78" s="192"/>
      <c r="BD78" s="192"/>
      <c r="BE78" s="192"/>
      <c r="BF78" s="192"/>
      <c r="BG78" s="192"/>
      <c r="BH78" s="192"/>
      <c r="BI78" s="192"/>
      <c r="BJ78" s="192"/>
      <c r="BK78" s="192"/>
      <c r="BL78" s="192"/>
      <c r="BM78" s="192"/>
      <c r="BN78" s="192"/>
      <c r="BO78" s="192"/>
      <c r="BP78" s="192"/>
      <c r="BQ78" s="192"/>
      <c r="BR78" s="192"/>
      <c r="BS78" s="192"/>
      <c r="BT78" s="192"/>
      <c r="BU78" s="192"/>
      <c r="BV78" s="192"/>
      <c r="BW78" s="192"/>
      <c r="BX78" s="192"/>
      <c r="BY78" s="192"/>
      <c r="BZ78" s="192"/>
      <c r="CA78" s="192"/>
      <c r="CB78" s="192"/>
      <c r="CC78" s="192"/>
      <c r="CD78" s="192"/>
      <c r="CE78" s="192"/>
      <c r="CF78" s="192"/>
      <c r="CG78" s="192"/>
      <c r="CH78" s="192"/>
      <c r="CI78" s="192"/>
      <c r="CJ78" s="192"/>
      <c r="CK78" s="192"/>
      <c r="CL78" s="192"/>
      <c r="CM78" s="192"/>
      <c r="CN78" s="192"/>
      <c r="CO78" s="192"/>
      <c r="CP78" s="192"/>
      <c r="CQ78" s="192"/>
      <c r="CR78" s="192"/>
      <c r="CS78" s="192"/>
      <c r="CT78" s="192"/>
      <c r="CU78" s="192"/>
      <c r="CV78" s="192"/>
      <c r="CW78" s="192"/>
      <c r="CX78" s="192"/>
      <c r="CY78" s="192"/>
      <c r="CZ78" s="192"/>
      <c r="DA78" s="192"/>
      <c r="DB78" s="192"/>
      <c r="DC78" s="192"/>
      <c r="DD78" s="192"/>
      <c r="DE78" s="192"/>
      <c r="DF78" s="192"/>
      <c r="DG78" s="192"/>
      <c r="DH78" s="192"/>
      <c r="DI78" s="192"/>
      <c r="DJ78" s="192"/>
      <c r="DK78" s="192"/>
      <c r="DL78" s="192"/>
      <c r="DM78" s="192"/>
      <c r="DN78" s="192"/>
      <c r="DO78" s="192"/>
      <c r="DP78" s="192"/>
      <c r="DQ78" s="192"/>
      <c r="DR78" s="192"/>
      <c r="DS78" s="192"/>
      <c r="DT78" s="192"/>
      <c r="DU78" s="192"/>
      <c r="DV78" s="192"/>
      <c r="DW78" s="192"/>
      <c r="DX78" s="192"/>
      <c r="DY78" s="192"/>
      <c r="DZ78" s="192"/>
      <c r="EA78" s="192"/>
      <c r="EB78" s="192"/>
      <c r="EC78" s="192"/>
      <c r="ED78" s="192"/>
      <c r="EE78" s="192"/>
      <c r="EF78" s="192"/>
      <c r="EG78" s="192"/>
      <c r="EH78" s="192"/>
      <c r="EI78" s="192"/>
      <c r="EJ78" s="192"/>
      <c r="EK78" s="192"/>
      <c r="EL78" s="192"/>
      <c r="EM78" s="192"/>
      <c r="EN78" s="192"/>
      <c r="EO78" s="192"/>
      <c r="EP78" s="192"/>
      <c r="EQ78" s="192"/>
      <c r="ER78" s="192"/>
      <c r="ES78" s="192"/>
      <c r="ET78" s="192"/>
      <c r="EU78" s="192"/>
      <c r="EV78" s="192"/>
      <c r="EW78" s="192"/>
      <c r="EX78" s="192"/>
      <c r="EY78" s="192"/>
      <c r="EZ78" s="192"/>
      <c r="FA78" s="192"/>
      <c r="FB78" s="192"/>
      <c r="FC78" s="192"/>
      <c r="FD78" s="192"/>
      <c r="FE78" s="192"/>
      <c r="FF78" s="192"/>
      <c r="FG78" s="192"/>
      <c r="FH78" s="192"/>
      <c r="FI78" s="192"/>
      <c r="FJ78" s="192"/>
      <c r="FK78" s="192"/>
      <c r="FL78" s="192"/>
      <c r="FM78" s="192"/>
      <c r="FN78" s="192"/>
      <c r="FO78" s="192"/>
      <c r="FP78" s="192"/>
      <c r="FQ78" s="192"/>
      <c r="FR78" s="192"/>
      <c r="FS78" s="192"/>
      <c r="FT78" s="192"/>
      <c r="FU78" s="192"/>
      <c r="FV78" s="192"/>
      <c r="FW78" s="192"/>
      <c r="FX78" s="192"/>
      <c r="FY78" s="192"/>
      <c r="FZ78" s="192"/>
      <c r="GA78" s="192"/>
      <c r="GB78" s="192"/>
      <c r="GC78" s="192"/>
      <c r="GD78" s="192"/>
      <c r="GE78" s="192"/>
      <c r="GF78" s="192"/>
      <c r="GG78" s="192"/>
      <c r="GH78" s="192"/>
      <c r="GI78" s="192"/>
      <c r="GJ78" s="192"/>
      <c r="GK78" s="192"/>
      <c r="GL78" s="192"/>
      <c r="GM78" s="192"/>
      <c r="GN78" s="192"/>
      <c r="GO78" s="192"/>
      <c r="GP78" s="192"/>
      <c r="GQ78" s="192"/>
      <c r="GR78" s="192"/>
      <c r="GS78" s="192"/>
      <c r="GT78" s="192"/>
      <c r="GU78" s="192"/>
      <c r="GV78" s="192"/>
      <c r="GW78" s="192"/>
      <c r="GX78" s="192"/>
      <c r="GY78" s="192"/>
      <c r="GZ78" s="192"/>
      <c r="HA78" s="192"/>
      <c r="HB78" s="192"/>
      <c r="HC78" s="192"/>
      <c r="HD78" s="192"/>
      <c r="HE78" s="192"/>
      <c r="HF78" s="192"/>
      <c r="HG78" s="192"/>
      <c r="HH78" s="192"/>
      <c r="HI78" s="192"/>
      <c r="HJ78" s="192"/>
      <c r="HK78" s="192"/>
      <c r="HL78" s="192"/>
      <c r="HM78" s="192"/>
      <c r="HN78" s="192"/>
      <c r="HO78" s="192"/>
      <c r="HP78" s="192"/>
      <c r="HQ78" s="192"/>
      <c r="HR78" s="192"/>
      <c r="HS78" s="192"/>
      <c r="HT78" s="192"/>
      <c r="HU78" s="192"/>
      <c r="HV78" s="192"/>
      <c r="HW78" s="192"/>
      <c r="HX78" s="192"/>
      <c r="HY78" s="192"/>
      <c r="HZ78" s="192"/>
      <c r="IA78" s="192"/>
      <c r="IB78" s="192"/>
      <c r="IC78" s="192"/>
      <c r="ID78" s="192"/>
      <c r="IE78" s="192"/>
      <c r="IF78" s="192"/>
      <c r="IG78" s="192"/>
      <c r="IH78" s="192"/>
      <c r="II78" s="192"/>
      <c r="IJ78" s="192"/>
      <c r="IK78" s="192"/>
      <c r="IL78" s="192"/>
      <c r="IM78" s="192"/>
      <c r="IN78" s="192"/>
      <c r="IO78" s="192"/>
      <c r="IP78" s="192"/>
      <c r="IQ78" s="192"/>
      <c r="IR78" s="192"/>
      <c r="IS78" s="192"/>
      <c r="IT78" s="192"/>
      <c r="IU78" s="192"/>
    </row>
    <row r="79" spans="1:255" ht="12" customHeight="1">
      <c r="A79" s="2"/>
      <c r="B79" s="122"/>
      <c r="C79" s="123"/>
      <c r="D79" s="123"/>
      <c r="E79" s="124"/>
      <c r="F79" s="125"/>
      <c r="G79" s="126"/>
    </row>
    <row r="80" spans="1:255" ht="12" customHeight="1">
      <c r="A80" s="5"/>
      <c r="B80" s="74" t="s">
        <v>32</v>
      </c>
      <c r="C80" s="75"/>
      <c r="D80" s="76"/>
      <c r="E80" s="76"/>
      <c r="F80" s="77"/>
      <c r="G80" s="78"/>
    </row>
    <row r="81" spans="1:255" ht="24" customHeight="1">
      <c r="A81" s="5"/>
      <c r="B81" s="127" t="s">
        <v>33</v>
      </c>
      <c r="C81" s="96" t="s">
        <v>29</v>
      </c>
      <c r="D81" s="96" t="s">
        <v>30</v>
      </c>
      <c r="E81" s="127" t="s">
        <v>17</v>
      </c>
      <c r="F81" s="96" t="s">
        <v>18</v>
      </c>
      <c r="G81" s="127" t="s">
        <v>19</v>
      </c>
    </row>
    <row r="82" spans="1:255" ht="12" customHeight="1">
      <c r="A82" s="11"/>
      <c r="B82" s="128" t="s">
        <v>134</v>
      </c>
      <c r="C82" s="129" t="s">
        <v>15</v>
      </c>
      <c r="D82" s="129">
        <v>2</v>
      </c>
      <c r="E82" s="129" t="s">
        <v>135</v>
      </c>
      <c r="F82" s="185">
        <v>115000</v>
      </c>
      <c r="G82" s="178">
        <f t="shared" ref="G82:G86" si="3">D82*F82</f>
        <v>230000</v>
      </c>
    </row>
    <row r="83" spans="1:255" ht="12" customHeight="1">
      <c r="A83" s="41"/>
      <c r="B83" s="128" t="s">
        <v>136</v>
      </c>
      <c r="C83" s="129" t="s">
        <v>15</v>
      </c>
      <c r="D83" s="130">
        <v>1</v>
      </c>
      <c r="E83" s="129" t="s">
        <v>137</v>
      </c>
      <c r="F83" s="185">
        <v>124000</v>
      </c>
      <c r="G83" s="178">
        <f t="shared" si="3"/>
        <v>124000</v>
      </c>
    </row>
    <row r="84" spans="1:255" ht="12" customHeight="1">
      <c r="A84" s="41"/>
      <c r="B84" s="128" t="s">
        <v>138</v>
      </c>
      <c r="C84" s="129" t="s">
        <v>139</v>
      </c>
      <c r="D84" s="130">
        <v>3000</v>
      </c>
      <c r="E84" s="130" t="s">
        <v>137</v>
      </c>
      <c r="F84" s="185">
        <v>110</v>
      </c>
      <c r="G84" s="178">
        <f t="shared" si="3"/>
        <v>330000</v>
      </c>
    </row>
    <row r="85" spans="1:255" ht="12" customHeight="1">
      <c r="A85" s="41"/>
      <c r="B85" s="128" t="s">
        <v>140</v>
      </c>
      <c r="C85" s="129" t="s">
        <v>15</v>
      </c>
      <c r="D85" s="130">
        <v>1</v>
      </c>
      <c r="E85" s="130" t="s">
        <v>81</v>
      </c>
      <c r="F85" s="185">
        <v>25000</v>
      </c>
      <c r="G85" s="178">
        <f t="shared" si="3"/>
        <v>25000</v>
      </c>
    </row>
    <row r="86" spans="1:255" ht="12" customHeight="1">
      <c r="A86" s="41"/>
      <c r="B86" s="131" t="s">
        <v>141</v>
      </c>
      <c r="C86" s="132" t="s">
        <v>15</v>
      </c>
      <c r="D86" s="133">
        <v>1</v>
      </c>
      <c r="E86" s="133" t="s">
        <v>142</v>
      </c>
      <c r="F86" s="186">
        <v>50000</v>
      </c>
      <c r="G86" s="178">
        <f t="shared" si="3"/>
        <v>50000</v>
      </c>
    </row>
    <row r="87" spans="1:255" s="193" customFormat="1" ht="12" customHeight="1">
      <c r="A87" s="187"/>
      <c r="B87" s="188" t="s">
        <v>34</v>
      </c>
      <c r="C87" s="189"/>
      <c r="D87" s="189"/>
      <c r="E87" s="189"/>
      <c r="F87" s="190"/>
      <c r="G87" s="191">
        <f>SUM(G82:G86)</f>
        <v>759000</v>
      </c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192"/>
      <c r="AQ87" s="192"/>
      <c r="AR87" s="192"/>
      <c r="AS87" s="192"/>
      <c r="AT87" s="192"/>
      <c r="AU87" s="192"/>
      <c r="AV87" s="192"/>
      <c r="AW87" s="192"/>
      <c r="AX87" s="192"/>
      <c r="AY87" s="192"/>
      <c r="AZ87" s="192"/>
      <c r="BA87" s="192"/>
      <c r="BB87" s="192"/>
      <c r="BC87" s="192"/>
      <c r="BD87" s="192"/>
      <c r="BE87" s="192"/>
      <c r="BF87" s="192"/>
      <c r="BG87" s="192"/>
      <c r="BH87" s="192"/>
      <c r="BI87" s="192"/>
      <c r="BJ87" s="192"/>
      <c r="BK87" s="192"/>
      <c r="BL87" s="192"/>
      <c r="BM87" s="192"/>
      <c r="BN87" s="192"/>
      <c r="BO87" s="192"/>
      <c r="BP87" s="192"/>
      <c r="BQ87" s="192"/>
      <c r="BR87" s="192"/>
      <c r="BS87" s="192"/>
      <c r="BT87" s="192"/>
      <c r="BU87" s="192"/>
      <c r="BV87" s="192"/>
      <c r="BW87" s="192"/>
      <c r="BX87" s="192"/>
      <c r="BY87" s="192"/>
      <c r="BZ87" s="192"/>
      <c r="CA87" s="192"/>
      <c r="CB87" s="192"/>
      <c r="CC87" s="192"/>
      <c r="CD87" s="192"/>
      <c r="CE87" s="192"/>
      <c r="CF87" s="192"/>
      <c r="CG87" s="192"/>
      <c r="CH87" s="192"/>
      <c r="CI87" s="192"/>
      <c r="CJ87" s="192"/>
      <c r="CK87" s="192"/>
      <c r="CL87" s="192"/>
      <c r="CM87" s="192"/>
      <c r="CN87" s="192"/>
      <c r="CO87" s="192"/>
      <c r="CP87" s="192"/>
      <c r="CQ87" s="192"/>
      <c r="CR87" s="192"/>
      <c r="CS87" s="192"/>
      <c r="CT87" s="192"/>
      <c r="CU87" s="192"/>
      <c r="CV87" s="192"/>
      <c r="CW87" s="192"/>
      <c r="CX87" s="192"/>
      <c r="CY87" s="192"/>
      <c r="CZ87" s="192"/>
      <c r="DA87" s="192"/>
      <c r="DB87" s="192"/>
      <c r="DC87" s="192"/>
      <c r="DD87" s="192"/>
      <c r="DE87" s="192"/>
      <c r="DF87" s="192"/>
      <c r="DG87" s="192"/>
      <c r="DH87" s="192"/>
      <c r="DI87" s="192"/>
      <c r="DJ87" s="192"/>
      <c r="DK87" s="192"/>
      <c r="DL87" s="192"/>
      <c r="DM87" s="192"/>
      <c r="DN87" s="192"/>
      <c r="DO87" s="192"/>
      <c r="DP87" s="192"/>
      <c r="DQ87" s="192"/>
      <c r="DR87" s="192"/>
      <c r="DS87" s="192"/>
      <c r="DT87" s="192"/>
      <c r="DU87" s="192"/>
      <c r="DV87" s="192"/>
      <c r="DW87" s="192"/>
      <c r="DX87" s="192"/>
      <c r="DY87" s="192"/>
      <c r="DZ87" s="192"/>
      <c r="EA87" s="192"/>
      <c r="EB87" s="192"/>
      <c r="EC87" s="192"/>
      <c r="ED87" s="192"/>
      <c r="EE87" s="192"/>
      <c r="EF87" s="192"/>
      <c r="EG87" s="192"/>
      <c r="EH87" s="192"/>
      <c r="EI87" s="192"/>
      <c r="EJ87" s="192"/>
      <c r="EK87" s="192"/>
      <c r="EL87" s="192"/>
      <c r="EM87" s="192"/>
      <c r="EN87" s="192"/>
      <c r="EO87" s="192"/>
      <c r="EP87" s="192"/>
      <c r="EQ87" s="192"/>
      <c r="ER87" s="192"/>
      <c r="ES87" s="192"/>
      <c r="ET87" s="192"/>
      <c r="EU87" s="192"/>
      <c r="EV87" s="192"/>
      <c r="EW87" s="192"/>
      <c r="EX87" s="192"/>
      <c r="EY87" s="192"/>
      <c r="EZ87" s="192"/>
      <c r="FA87" s="192"/>
      <c r="FB87" s="192"/>
      <c r="FC87" s="192"/>
      <c r="FD87" s="192"/>
      <c r="FE87" s="192"/>
      <c r="FF87" s="192"/>
      <c r="FG87" s="192"/>
      <c r="FH87" s="192"/>
      <c r="FI87" s="192"/>
      <c r="FJ87" s="192"/>
      <c r="FK87" s="192"/>
      <c r="FL87" s="192"/>
      <c r="FM87" s="192"/>
      <c r="FN87" s="192"/>
      <c r="FO87" s="192"/>
      <c r="FP87" s="192"/>
      <c r="FQ87" s="192"/>
      <c r="FR87" s="192"/>
      <c r="FS87" s="192"/>
      <c r="FT87" s="192"/>
      <c r="FU87" s="192"/>
      <c r="FV87" s="192"/>
      <c r="FW87" s="192"/>
      <c r="FX87" s="192"/>
      <c r="FY87" s="192"/>
      <c r="FZ87" s="192"/>
      <c r="GA87" s="192"/>
      <c r="GB87" s="192"/>
      <c r="GC87" s="192"/>
      <c r="GD87" s="192"/>
      <c r="GE87" s="192"/>
      <c r="GF87" s="192"/>
      <c r="GG87" s="192"/>
      <c r="GH87" s="192"/>
      <c r="GI87" s="192"/>
      <c r="GJ87" s="192"/>
      <c r="GK87" s="192"/>
      <c r="GL87" s="192"/>
      <c r="GM87" s="192"/>
      <c r="GN87" s="192"/>
      <c r="GO87" s="192"/>
      <c r="GP87" s="192"/>
      <c r="GQ87" s="192"/>
      <c r="GR87" s="192"/>
      <c r="GS87" s="192"/>
      <c r="GT87" s="192"/>
      <c r="GU87" s="192"/>
      <c r="GV87" s="192"/>
      <c r="GW87" s="192"/>
      <c r="GX87" s="192"/>
      <c r="GY87" s="192"/>
      <c r="GZ87" s="192"/>
      <c r="HA87" s="192"/>
      <c r="HB87" s="192"/>
      <c r="HC87" s="192"/>
      <c r="HD87" s="192"/>
      <c r="HE87" s="192"/>
      <c r="HF87" s="192"/>
      <c r="HG87" s="192"/>
      <c r="HH87" s="192"/>
      <c r="HI87" s="192"/>
      <c r="HJ87" s="192"/>
      <c r="HK87" s="192"/>
      <c r="HL87" s="192"/>
      <c r="HM87" s="192"/>
      <c r="HN87" s="192"/>
      <c r="HO87" s="192"/>
      <c r="HP87" s="192"/>
      <c r="HQ87" s="192"/>
      <c r="HR87" s="192"/>
      <c r="HS87" s="192"/>
      <c r="HT87" s="192"/>
      <c r="HU87" s="192"/>
      <c r="HV87" s="192"/>
      <c r="HW87" s="192"/>
      <c r="HX87" s="192"/>
      <c r="HY87" s="192"/>
      <c r="HZ87" s="192"/>
      <c r="IA87" s="192"/>
      <c r="IB87" s="192"/>
      <c r="IC87" s="192"/>
      <c r="ID87" s="192"/>
      <c r="IE87" s="192"/>
      <c r="IF87" s="192"/>
      <c r="IG87" s="192"/>
      <c r="IH87" s="192"/>
      <c r="II87" s="192"/>
      <c r="IJ87" s="192"/>
      <c r="IK87" s="192"/>
      <c r="IL87" s="192"/>
      <c r="IM87" s="192"/>
      <c r="IN87" s="192"/>
      <c r="IO87" s="192"/>
      <c r="IP87" s="192"/>
      <c r="IQ87" s="192"/>
      <c r="IR87" s="192"/>
      <c r="IS87" s="192"/>
      <c r="IT87" s="192"/>
      <c r="IU87" s="192"/>
    </row>
    <row r="88" spans="1:255" ht="12" customHeight="1">
      <c r="A88" s="2"/>
      <c r="B88" s="134"/>
      <c r="C88" s="134"/>
      <c r="D88" s="134"/>
      <c r="E88" s="134"/>
      <c r="F88" s="135"/>
      <c r="G88" s="136"/>
    </row>
    <row r="89" spans="1:255" ht="12" customHeight="1">
      <c r="A89" s="11"/>
      <c r="B89" s="194" t="s">
        <v>35</v>
      </c>
      <c r="C89" s="195"/>
      <c r="D89" s="195"/>
      <c r="E89" s="195"/>
      <c r="F89" s="195"/>
      <c r="G89" s="196">
        <f>G30+G35+G42+G78+G87</f>
        <v>20153298.5</v>
      </c>
    </row>
    <row r="90" spans="1:255" ht="12" customHeight="1">
      <c r="A90" s="11"/>
      <c r="B90" s="197" t="s">
        <v>36</v>
      </c>
      <c r="C90" s="198"/>
      <c r="D90" s="198"/>
      <c r="E90" s="198"/>
      <c r="F90" s="198"/>
      <c r="G90" s="199">
        <f>G89*0.05</f>
        <v>1007664.925</v>
      </c>
    </row>
    <row r="91" spans="1:255" ht="12" customHeight="1">
      <c r="A91" s="11"/>
      <c r="B91" s="200" t="s">
        <v>37</v>
      </c>
      <c r="C91" s="201"/>
      <c r="D91" s="201"/>
      <c r="E91" s="201"/>
      <c r="F91" s="201"/>
      <c r="G91" s="202">
        <f>G90+G89</f>
        <v>21160963.425000001</v>
      </c>
    </row>
    <row r="92" spans="1:255" ht="12" customHeight="1">
      <c r="A92" s="11"/>
      <c r="B92" s="197" t="s">
        <v>38</v>
      </c>
      <c r="C92" s="198"/>
      <c r="D92" s="198"/>
      <c r="E92" s="198"/>
      <c r="F92" s="198"/>
      <c r="G92" s="199">
        <f>G12</f>
        <v>26400000</v>
      </c>
    </row>
    <row r="93" spans="1:255" ht="12" customHeight="1">
      <c r="A93" s="11"/>
      <c r="B93" s="203" t="s">
        <v>39</v>
      </c>
      <c r="C93" s="204"/>
      <c r="D93" s="204"/>
      <c r="E93" s="204"/>
      <c r="F93" s="204"/>
      <c r="G93" s="205">
        <f>G92-G91</f>
        <v>5239036.5749999993</v>
      </c>
    </row>
    <row r="94" spans="1:255" ht="12" customHeight="1">
      <c r="A94" s="11"/>
      <c r="B94" s="12" t="s">
        <v>40</v>
      </c>
      <c r="C94" s="13"/>
      <c r="D94" s="13"/>
      <c r="E94" s="13"/>
      <c r="F94" s="13"/>
      <c r="G94" s="32"/>
    </row>
    <row r="95" spans="1:255" ht="12.75" customHeight="1" thickBot="1">
      <c r="A95" s="11"/>
      <c r="B95" s="14"/>
      <c r="C95" s="13"/>
      <c r="D95" s="13"/>
      <c r="E95" s="13"/>
      <c r="F95" s="13"/>
      <c r="G95" s="32"/>
    </row>
    <row r="96" spans="1:255" ht="12" customHeight="1">
      <c r="A96" s="11"/>
      <c r="B96" s="17" t="s">
        <v>41</v>
      </c>
      <c r="C96" s="18"/>
      <c r="D96" s="18"/>
      <c r="E96" s="18"/>
      <c r="F96" s="19"/>
      <c r="G96" s="32"/>
    </row>
    <row r="97" spans="1:7" ht="12" customHeight="1">
      <c r="A97" s="11"/>
      <c r="B97" s="20" t="s">
        <v>42</v>
      </c>
      <c r="C97" s="10"/>
      <c r="D97" s="10"/>
      <c r="E97" s="10"/>
      <c r="F97" s="21"/>
      <c r="G97" s="32"/>
    </row>
    <row r="98" spans="1:7" ht="12" customHeight="1">
      <c r="A98" s="11"/>
      <c r="B98" s="20" t="s">
        <v>43</v>
      </c>
      <c r="C98" s="10"/>
      <c r="D98" s="10"/>
      <c r="E98" s="10"/>
      <c r="F98" s="21"/>
      <c r="G98" s="32"/>
    </row>
    <row r="99" spans="1:7" ht="12" customHeight="1">
      <c r="A99" s="11"/>
      <c r="B99" s="20" t="s">
        <v>44</v>
      </c>
      <c r="C99" s="10"/>
      <c r="D99" s="10"/>
      <c r="E99" s="10"/>
      <c r="F99" s="21"/>
      <c r="G99" s="32"/>
    </row>
    <row r="100" spans="1:7" ht="12" customHeight="1">
      <c r="A100" s="11"/>
      <c r="B100" s="20" t="s">
        <v>45</v>
      </c>
      <c r="C100" s="10"/>
      <c r="D100" s="10"/>
      <c r="E100" s="10"/>
      <c r="F100" s="21"/>
      <c r="G100" s="32"/>
    </row>
    <row r="101" spans="1:7" ht="12" customHeight="1">
      <c r="A101" s="11"/>
      <c r="B101" s="20" t="s">
        <v>46</v>
      </c>
      <c r="C101" s="10"/>
      <c r="D101" s="10"/>
      <c r="E101" s="10"/>
      <c r="F101" s="21"/>
      <c r="G101" s="32"/>
    </row>
    <row r="102" spans="1:7" ht="12.75" customHeight="1" thickBot="1">
      <c r="A102" s="11"/>
      <c r="B102" s="22" t="s">
        <v>47</v>
      </c>
      <c r="C102" s="23"/>
      <c r="D102" s="23"/>
      <c r="E102" s="23"/>
      <c r="F102" s="24"/>
      <c r="G102" s="32"/>
    </row>
    <row r="103" spans="1:7" ht="12.75" customHeight="1">
      <c r="A103" s="11"/>
      <c r="B103" s="15"/>
      <c r="C103" s="10"/>
      <c r="D103" s="10"/>
      <c r="E103" s="10"/>
      <c r="F103" s="10"/>
      <c r="G103" s="32"/>
    </row>
    <row r="104" spans="1:7" ht="15" customHeight="1" thickBot="1">
      <c r="A104" s="11"/>
      <c r="B104" s="172" t="s">
        <v>48</v>
      </c>
      <c r="C104" s="173"/>
      <c r="D104" s="138"/>
      <c r="E104" s="139"/>
      <c r="F104" s="8"/>
      <c r="G104" s="32"/>
    </row>
    <row r="105" spans="1:7" ht="12" customHeight="1">
      <c r="A105" s="11"/>
      <c r="B105" s="140" t="s">
        <v>33</v>
      </c>
      <c r="C105" s="141" t="s">
        <v>49</v>
      </c>
      <c r="D105" s="142" t="s">
        <v>50</v>
      </c>
      <c r="E105" s="139"/>
      <c r="F105" s="8"/>
      <c r="G105" s="32"/>
    </row>
    <row r="106" spans="1:7" ht="12" customHeight="1">
      <c r="A106" s="11"/>
      <c r="B106" s="143" t="s">
        <v>51</v>
      </c>
      <c r="C106" s="144">
        <f>G30</f>
        <v>15812500</v>
      </c>
      <c r="D106" s="145">
        <f>(C106/C112)</f>
        <v>0.74724858610732181</v>
      </c>
      <c r="E106" s="139"/>
      <c r="F106" s="8"/>
      <c r="G106" s="32"/>
    </row>
    <row r="107" spans="1:7" ht="12" customHeight="1">
      <c r="A107" s="11"/>
      <c r="B107" s="143" t="s">
        <v>52</v>
      </c>
      <c r="C107" s="144">
        <f>G35</f>
        <v>0</v>
      </c>
      <c r="D107" s="145">
        <v>0</v>
      </c>
      <c r="E107" s="139"/>
      <c r="F107" s="8"/>
      <c r="G107" s="32"/>
    </row>
    <row r="108" spans="1:7" ht="12" customHeight="1">
      <c r="A108" s="11"/>
      <c r="B108" s="143" t="s">
        <v>53</v>
      </c>
      <c r="C108" s="144">
        <f>G42</f>
        <v>425000</v>
      </c>
      <c r="D108" s="145">
        <f>(C108/C112)</f>
        <v>2.0084151721461614E-2</v>
      </c>
      <c r="E108" s="139"/>
      <c r="F108" s="8"/>
      <c r="G108" s="32"/>
    </row>
    <row r="109" spans="1:7" ht="12" customHeight="1">
      <c r="A109" s="11"/>
      <c r="B109" s="143" t="s">
        <v>28</v>
      </c>
      <c r="C109" s="144">
        <f>G78</f>
        <v>3156798.5</v>
      </c>
      <c r="D109" s="145">
        <f>(C109/C112)</f>
        <v>0.14918028241901751</v>
      </c>
      <c r="E109" s="139"/>
      <c r="F109" s="8"/>
      <c r="G109" s="32"/>
    </row>
    <row r="110" spans="1:7" ht="12" customHeight="1">
      <c r="A110" s="11"/>
      <c r="B110" s="143" t="s">
        <v>54</v>
      </c>
      <c r="C110" s="146">
        <f>G87</f>
        <v>759000</v>
      </c>
      <c r="D110" s="145">
        <f>(C110/C112)</f>
        <v>3.5867932133151446E-2</v>
      </c>
      <c r="E110" s="147"/>
      <c r="F110" s="9"/>
      <c r="G110" s="32"/>
    </row>
    <row r="111" spans="1:7" ht="12" customHeight="1">
      <c r="A111" s="11"/>
      <c r="B111" s="143" t="s">
        <v>55</v>
      </c>
      <c r="C111" s="146">
        <f>G90</f>
        <v>1007664.925</v>
      </c>
      <c r="D111" s="145">
        <f>(C111/C112)</f>
        <v>4.7619047619047616E-2</v>
      </c>
      <c r="E111" s="147"/>
      <c r="F111" s="9"/>
      <c r="G111" s="32"/>
    </row>
    <row r="112" spans="1:7" ht="12.75" customHeight="1" thickBot="1">
      <c r="A112" s="11"/>
      <c r="B112" s="148" t="s">
        <v>56</v>
      </c>
      <c r="C112" s="149">
        <f>SUM(C106:C111)</f>
        <v>21160963.425000001</v>
      </c>
      <c r="D112" s="150">
        <f>SUM(D106:D111)</f>
        <v>1</v>
      </c>
      <c r="E112" s="147"/>
      <c r="F112" s="9"/>
      <c r="G112" s="32"/>
    </row>
    <row r="113" spans="1:7" ht="12" customHeight="1">
      <c r="A113" s="11"/>
      <c r="B113" s="151"/>
      <c r="C113" s="152"/>
      <c r="D113" s="152"/>
      <c r="E113" s="152"/>
      <c r="F113" s="13"/>
      <c r="G113" s="32"/>
    </row>
    <row r="114" spans="1:7" ht="12.75" customHeight="1" thickBot="1">
      <c r="A114" s="11"/>
      <c r="B114" s="137"/>
      <c r="C114" s="152"/>
      <c r="D114" s="152"/>
      <c r="E114" s="152"/>
      <c r="F114" s="13"/>
      <c r="G114" s="32"/>
    </row>
    <row r="115" spans="1:7" ht="12" customHeight="1" thickBot="1">
      <c r="A115" s="11"/>
      <c r="B115" s="169" t="s">
        <v>68</v>
      </c>
      <c r="C115" s="170"/>
      <c r="D115" s="170"/>
      <c r="E115" s="171"/>
      <c r="F115" s="9"/>
      <c r="G115" s="32"/>
    </row>
    <row r="116" spans="1:7" ht="12" customHeight="1">
      <c r="A116" s="11"/>
      <c r="B116" s="153" t="s">
        <v>66</v>
      </c>
      <c r="C116" s="154">
        <v>9000</v>
      </c>
      <c r="D116" s="154">
        <f>G9</f>
        <v>12000</v>
      </c>
      <c r="E116" s="154">
        <v>15000</v>
      </c>
      <c r="F116" s="25"/>
      <c r="G116" s="33"/>
    </row>
    <row r="117" spans="1:7" ht="12.75" customHeight="1" thickBot="1">
      <c r="A117" s="11"/>
      <c r="B117" s="155" t="s">
        <v>67</v>
      </c>
      <c r="C117" s="156">
        <f>(G91/C116)</f>
        <v>2351.2181583333336</v>
      </c>
      <c r="D117" s="156">
        <f>(G91/D116)</f>
        <v>1763.4136187500001</v>
      </c>
      <c r="E117" s="157">
        <f>(G91/E116)</f>
        <v>1410.7308950000001</v>
      </c>
      <c r="F117" s="25"/>
      <c r="G117" s="33"/>
    </row>
    <row r="118" spans="1:7" ht="15.6" customHeight="1">
      <c r="A118" s="11"/>
      <c r="B118" s="16" t="s">
        <v>57</v>
      </c>
      <c r="C118" s="10"/>
      <c r="D118" s="10"/>
      <c r="E118" s="10"/>
      <c r="F118" s="10"/>
      <c r="G118" s="34"/>
    </row>
  </sheetData>
  <mergeCells count="9">
    <mergeCell ref="E9:F9"/>
    <mergeCell ref="E14:F14"/>
    <mergeCell ref="E15:F15"/>
    <mergeCell ref="B17:G17"/>
    <mergeCell ref="B115:E115"/>
    <mergeCell ref="B104:C104"/>
    <mergeCell ref="E13:F13"/>
    <mergeCell ref="E11:F11"/>
    <mergeCell ref="E10:F10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ARANDANO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Morales Leon Jeannette Paola</cp:lastModifiedBy>
  <dcterms:created xsi:type="dcterms:W3CDTF">2020-11-27T12:49:26Z</dcterms:created>
  <dcterms:modified xsi:type="dcterms:W3CDTF">2023-01-31T14:05:33Z</dcterms:modified>
</cp:coreProperties>
</file>