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0" yWindow="0" windowWidth="24000" windowHeight="9735"/>
  </bookViews>
  <sheets>
    <sheet name="Arándan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F62" i="1"/>
  <c r="F61" i="1"/>
  <c r="F60" i="1"/>
  <c r="F59" i="1"/>
  <c r="B85" i="1" s="1"/>
  <c r="F54" i="1"/>
  <c r="F53" i="1"/>
  <c r="F51" i="1"/>
  <c r="F50" i="1"/>
  <c r="F48" i="1"/>
  <c r="F47" i="1"/>
  <c r="F46" i="1"/>
  <c r="F45" i="1"/>
  <c r="F55" i="1" s="1"/>
  <c r="B84" i="1" s="1"/>
  <c r="F44" i="1"/>
  <c r="F43" i="1"/>
  <c r="F42" i="1"/>
  <c r="F37" i="1"/>
  <c r="F36" i="1"/>
  <c r="F26" i="1"/>
  <c r="F25" i="1"/>
  <c r="F24" i="1"/>
  <c r="F23" i="1"/>
  <c r="F22" i="1"/>
  <c r="F21" i="1"/>
  <c r="F20" i="1"/>
  <c r="F27" i="1" s="1"/>
  <c r="F11" i="1"/>
  <c r="B81" i="1" l="1"/>
  <c r="F64" i="1"/>
  <c r="F65" i="1" s="1"/>
  <c r="F66" i="1" l="1"/>
  <c r="B86" i="1"/>
  <c r="B87" i="1" s="1"/>
  <c r="C83" i="1" l="1"/>
  <c r="C85" i="1"/>
  <c r="C84" i="1"/>
  <c r="C81" i="1"/>
  <c r="C86" i="1"/>
  <c r="D91" i="1"/>
  <c r="C91" i="1"/>
  <c r="B91" i="1"/>
  <c r="F68" i="1"/>
  <c r="C87" i="1" l="1"/>
</calcChain>
</file>

<file path=xl/sharedStrings.xml><?xml version="1.0" encoding="utf-8"?>
<sst xmlns="http://schemas.openxmlformats.org/spreadsheetml/2006/main" count="159" uniqueCount="113">
  <si>
    <t>RUBRO O CULTIVO</t>
  </si>
  <si>
    <t>RENDIMIENTO (Kg/Há)</t>
  </si>
  <si>
    <t>VARIEDAD</t>
  </si>
  <si>
    <t>Legacy</t>
  </si>
  <si>
    <t>FECHA ESTIMADA  PRECIO VENTA</t>
  </si>
  <si>
    <t>Diciembre - Enero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</si>
  <si>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</si>
  <si>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</si>
  <si>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</si>
  <si>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</si>
  <si>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</si>
  <si>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</si>
  <si>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</si>
  <si>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</si>
  <si>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</si>
  <si>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 y regional</t>
  </si>
  <si>
    <t>COMUNA/LOCALIDAD</t>
  </si>
  <si>
    <t>Todas las comunas del área</t>
  </si>
  <si>
    <t>FECHA DE COSECHA</t>
  </si>
  <si>
    <t>Diciembre - Febrero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</si>
  <si>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</si>
  <si>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</si>
  <si>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</si>
  <si>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</si>
  <si>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</si>
  <si>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</si>
  <si>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</si>
  <si>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</si>
  <si>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</si>
  <si>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</si>
  <si>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</si>
  <si>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</t>
  </si>
  <si>
    <t>jh</t>
  </si>
  <si>
    <t>Jun - Jul</t>
  </si>
  <si>
    <t>Retiro material vegetativo</t>
  </si>
  <si>
    <t>Aplicación Fertilizantes (2)</t>
  </si>
  <si>
    <t>Oct - Dic</t>
  </si>
  <si>
    <t>Aplicación Pesticida</t>
  </si>
  <si>
    <t>Jul - Feb</t>
  </si>
  <si>
    <t>Aplicación Fitosanitario</t>
  </si>
  <si>
    <t>Dic - Ene</t>
  </si>
  <si>
    <t>Riego</t>
  </si>
  <si>
    <t>Nov - Feb</t>
  </si>
  <si>
    <t>Cosecha</t>
  </si>
  <si>
    <t>Dic - Feb</t>
  </si>
  <si>
    <t>Subtotal Mano de Obra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</si>
  <si>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</si>
  <si>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</si>
  <si>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</si>
  <si>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</si>
  <si>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</si>
  <si>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</si>
  <si>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</si>
  <si>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</si>
  <si>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</si>
  <si>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Urea</t>
  </si>
  <si>
    <t>kg</t>
  </si>
  <si>
    <t xml:space="preserve">Oct - Mar </t>
  </si>
  <si>
    <t>Fosfato Monoamonico</t>
  </si>
  <si>
    <t>Sulfato de Potasio</t>
  </si>
  <si>
    <t>Sulfato de Magnesio</t>
  </si>
  <si>
    <t>Nitrato de Calcio</t>
  </si>
  <si>
    <t>Micorlife Bio Potasio</t>
  </si>
  <si>
    <t>lt</t>
  </si>
  <si>
    <t xml:space="preserve">Oct - Nov </t>
  </si>
  <si>
    <t>Borocal S AE</t>
  </si>
  <si>
    <t>Nov - Dic</t>
  </si>
  <si>
    <t>INSECTICIDA</t>
  </si>
  <si>
    <t>Talstar</t>
  </si>
  <si>
    <t>Oct - Nov</t>
  </si>
  <si>
    <t>Coragen</t>
  </si>
  <si>
    <t>FUNGICIDA</t>
  </si>
  <si>
    <t>Cuprodul</t>
  </si>
  <si>
    <t>May</t>
  </si>
  <si>
    <t>Agrocooper</t>
  </si>
  <si>
    <t>Subtotal Insumos</t>
  </si>
  <si>
    <t>OTROS</t>
  </si>
  <si>
    <t>Item</t>
  </si>
  <si>
    <t>Análisis Foliar Medio</t>
  </si>
  <si>
    <t xml:space="preserve">unidad </t>
  </si>
  <si>
    <t>Ene - Feb</t>
  </si>
  <si>
    <t>Análisis Suelo Base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</si>
  <si>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</si>
  <si>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</si>
  <si>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</si>
  <si>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</si>
  <si>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</si>
  <si>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</si>
  <si>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</si>
  <si>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</si>
  <si>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</si>
  <si>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</si>
  <si>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</si>
  <si>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</si>
  <si>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</si>
  <si>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</si>
  <si>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</si>
  <si>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</si>
  <si>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</si>
  <si>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</si>
  <si>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</si>
  <si>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</si>
  <si>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</si>
  <si>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($/Kg)</t>
  </si>
  <si>
    <t>Rendimiento (Kg/Há)</t>
  </si>
  <si>
    <t>Costo unitario ($/Kg) (*)</t>
  </si>
  <si>
    <t>(*): Este valor representa el valor mìnimo de venta del producto</t>
  </si>
  <si>
    <r>
      <rPr>
        <u/>
        <sz val="8"/>
        <color rgb="FF000000"/>
        <rFont val="Arial Narrow"/>
        <family val="2"/>
      </rPr>
      <t>Fuente</t>
    </r>
    <r>
      <rPr>
        <sz val="8"/>
        <color rgb="FF000000"/>
        <rFont val="Arial Narrow"/>
        <family val="2"/>
      </rPr>
      <t>: INDAP</t>
    </r>
  </si>
  <si>
    <r>
      <rPr>
        <b/>
        <u/>
        <sz val="8"/>
        <color rgb="FF000000"/>
        <rFont val="Arial Narrow"/>
        <family val="2"/>
      </rPr>
      <t>Notas</t>
    </r>
    <r>
      <rPr>
        <b/>
        <sz val="8"/>
        <color rgb="FF000000"/>
        <rFont val="Arial Narrow"/>
        <family val="2"/>
      </rPr>
      <t>:</t>
    </r>
  </si>
  <si>
    <t>Arándano (año 4-12)</t>
  </si>
  <si>
    <t>Cantidad /Há</t>
  </si>
  <si>
    <t>Cantidad /Ha</t>
  </si>
  <si>
    <t>$/Há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</si>
</sst>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_ [$$-340A]* #,##0_ ;_ [$$-340A]* \-#,##0_ ;_ [$$-340A]* &quot;-&quot;_ ;_ @_ "/>
    <numFmt numFmtId="165" formatCode="&quot; &quot;* #,##0&quot;   &quot;;&quot;-&quot;* #,##0&quot;   &quot;;&quot; &quot;* &quot;-&quot;??&quot;   &quot;"/>
    <numFmt numFmtId="166" formatCode="_ * #,##0_ ;_ * \-#,##0_ ;_ * &quot;-&quot;_ ;_ @_ "/>
    <numFmt numFmtId="167" formatCode="[$$-340A]#,##0;[$$-340A]\-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b/>
      <i/>
      <sz val="8"/>
      <color rgb="FFFFFFFF"/>
      <name val="Arial Narrow"/>
      <family val="2"/>
    </font>
    <font>
      <sz val="8"/>
      <color rgb="FFFFFFFF"/>
      <name val="Arial Narrow"/>
      <family val="2"/>
    </font>
    <font>
      <b/>
      <sz val="8"/>
      <color rgb="FF000000"/>
      <name val="Arial Narrow"/>
      <family val="2"/>
    </font>
    <font>
      <b/>
      <sz val="8"/>
      <color rgb="FFFEFEFE"/>
      <name val="Arial Narrow"/>
      <family val="2"/>
    </font>
    <font>
      <u/>
      <sz val="8"/>
      <color rgb="FF000000"/>
      <name val="Arial Narrow"/>
      <family val="2"/>
    </font>
    <font>
      <b/>
      <u/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388194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7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AAAAAA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AAAAAA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  <border>
      <left/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/>
      <right/>
      <top style="thin">
        <color indexed="64"/>
      </top>
      <bottom style="thin">
        <color rgb="FF7F7F7F"/>
      </bottom>
      <diagonal/>
    </border>
    <border>
      <left/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1">
    <xf numFmtId="0" fontId="0" fillId="0" borderId="0" xfId="0"/>
    <xf numFmtId="0" fontId="2" fillId="2" borderId="14" xfId="0" applyFont="1" applyFill="1" applyBorder="1" applyAlignment="1">
      <alignment horizontal="justify" vertical="center"/>
    </xf>
    <xf numFmtId="0" fontId="2" fillId="0" borderId="0" xfId="0" applyNumberFormat="1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49" fontId="2" fillId="2" borderId="16" xfId="0" applyNumberFormat="1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justify" vertical="center"/>
    </xf>
    <xf numFmtId="3" fontId="2" fillId="2" borderId="16" xfId="0" applyNumberFormat="1" applyFont="1" applyFill="1" applyBorder="1" applyAlignment="1">
      <alignment horizontal="justify" vertical="center"/>
    </xf>
    <xf numFmtId="49" fontId="2" fillId="2" borderId="16" xfId="0" applyNumberFormat="1" applyFont="1" applyFill="1" applyBorder="1" applyAlignment="1">
      <alignment horizontal="justify" vertical="center"/>
    </xf>
    <xf numFmtId="164" fontId="2" fillId="2" borderId="16" xfId="0" applyNumberFormat="1" applyFont="1" applyFill="1" applyBorder="1" applyAlignment="1">
      <alignment horizontal="justify" vertical="center"/>
    </xf>
    <xf numFmtId="14" fontId="2" fillId="2" borderId="20" xfId="0" applyNumberFormat="1" applyFont="1" applyFill="1" applyBorder="1" applyAlignment="1">
      <alignment horizontal="justify" vertical="center"/>
    </xf>
    <xf numFmtId="0" fontId="2" fillId="2" borderId="20" xfId="0" applyFont="1" applyFill="1" applyBorder="1" applyAlignment="1">
      <alignment horizontal="justify" vertical="center"/>
    </xf>
    <xf numFmtId="0" fontId="2" fillId="2" borderId="20" xfId="0" applyFont="1" applyFill="1" applyBorder="1" applyAlignment="1">
      <alignment horizontal="justify" vertical="center" wrapText="1"/>
    </xf>
    <xf numFmtId="0" fontId="2" fillId="2" borderId="21" xfId="0" applyFont="1" applyFill="1" applyBorder="1" applyAlignment="1">
      <alignment horizontal="justify" vertical="center"/>
    </xf>
    <xf numFmtId="0" fontId="2" fillId="2" borderId="22" xfId="0" applyFont="1" applyFill="1" applyBorder="1" applyAlignment="1">
      <alignment horizontal="justify" vertical="center"/>
    </xf>
    <xf numFmtId="49" fontId="3" fillId="3" borderId="1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justify" vertical="center" wrapText="1"/>
    </xf>
    <xf numFmtId="0" fontId="2" fillId="2" borderId="16" xfId="0" applyNumberFormat="1" applyFont="1" applyFill="1" applyBorder="1" applyAlignment="1">
      <alignment horizontal="justify" vertical="center" wrapText="1"/>
    </xf>
    <xf numFmtId="49" fontId="2" fillId="0" borderId="16" xfId="0" applyNumberFormat="1" applyFont="1" applyFill="1" applyBorder="1" applyAlignment="1">
      <alignment horizontal="justify" vertical="center" wrapText="1"/>
    </xf>
    <xf numFmtId="3" fontId="2" fillId="0" borderId="16" xfId="0" applyNumberFormat="1" applyFont="1" applyFill="1" applyBorder="1" applyAlignment="1">
      <alignment horizontal="justify" vertical="center" wrapText="1"/>
    </xf>
    <xf numFmtId="3" fontId="2" fillId="2" borderId="22" xfId="0" applyNumberFormat="1" applyFont="1" applyFill="1" applyBorder="1" applyAlignment="1">
      <alignment horizontal="justify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/>
    </xf>
    <xf numFmtId="0" fontId="2" fillId="2" borderId="33" xfId="0" applyFont="1" applyFill="1" applyBorder="1" applyAlignment="1">
      <alignment horizontal="justify" vertical="center"/>
    </xf>
    <xf numFmtId="0" fontId="2" fillId="2" borderId="34" xfId="0" applyFont="1" applyFill="1" applyBorder="1" applyAlignment="1">
      <alignment horizontal="justify" vertical="center"/>
    </xf>
    <xf numFmtId="3" fontId="2" fillId="2" borderId="34" xfId="0" applyNumberFormat="1" applyFont="1" applyFill="1" applyBorder="1" applyAlignment="1">
      <alignment horizontal="justify" vertical="center"/>
    </xf>
    <xf numFmtId="49" fontId="3" fillId="3" borderId="35" xfId="0" applyNumberFormat="1" applyFont="1" applyFill="1" applyBorder="1" applyAlignment="1">
      <alignment horizontal="center" vertical="center"/>
    </xf>
    <xf numFmtId="49" fontId="3" fillId="3" borderId="35" xfId="0" applyNumberFormat="1" applyFont="1" applyFill="1" applyBorder="1" applyAlignment="1">
      <alignment horizontal="center" vertical="center" wrapText="1"/>
    </xf>
    <xf numFmtId="49" fontId="3" fillId="3" borderId="39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justify" vertical="center"/>
    </xf>
    <xf numFmtId="0" fontId="2" fillId="0" borderId="2" xfId="0" applyNumberFormat="1" applyFont="1" applyFill="1" applyBorder="1" applyAlignment="1">
      <alignment horizontal="justify" vertical="center"/>
    </xf>
    <xf numFmtId="49" fontId="2" fillId="0" borderId="16" xfId="0" applyNumberFormat="1" applyFont="1" applyFill="1" applyBorder="1" applyAlignment="1">
      <alignment horizontal="justify" vertical="center"/>
    </xf>
    <xf numFmtId="0" fontId="2" fillId="0" borderId="16" xfId="0" applyFont="1" applyFill="1" applyBorder="1" applyAlignment="1">
      <alignment horizontal="justify" vertical="center"/>
    </xf>
    <xf numFmtId="49" fontId="2" fillId="0" borderId="42" xfId="0" applyNumberFormat="1" applyFont="1" applyFill="1" applyBorder="1" applyAlignment="1">
      <alignment horizontal="justify" vertical="center"/>
    </xf>
    <xf numFmtId="0" fontId="2" fillId="0" borderId="42" xfId="0" applyNumberFormat="1" applyFont="1" applyFill="1" applyBorder="1" applyAlignment="1">
      <alignment horizontal="justify" vertical="center"/>
    </xf>
    <xf numFmtId="49" fontId="2" fillId="2" borderId="2" xfId="0" applyNumberFormat="1" applyFont="1" applyFill="1" applyBorder="1" applyAlignment="1">
      <alignment horizontal="justify" vertical="center"/>
    </xf>
    <xf numFmtId="0" fontId="2" fillId="2" borderId="2" xfId="0" applyNumberFormat="1" applyFont="1" applyFill="1" applyBorder="1" applyAlignment="1">
      <alignment horizontal="justify" vertical="center"/>
    </xf>
    <xf numFmtId="164" fontId="2" fillId="2" borderId="34" xfId="0" applyNumberFormat="1" applyFont="1" applyFill="1" applyBorder="1" applyAlignment="1">
      <alignment horizontal="justify" vertical="center"/>
    </xf>
    <xf numFmtId="49" fontId="7" fillId="5" borderId="16" xfId="0" applyNumberFormat="1" applyFont="1" applyFill="1" applyBorder="1" applyAlignment="1">
      <alignment horizontal="justify" vertical="center" wrapText="1"/>
    </xf>
    <xf numFmtId="0" fontId="2" fillId="2" borderId="16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 wrapText="1"/>
    </xf>
    <xf numFmtId="0" fontId="2" fillId="2" borderId="48" xfId="0" applyFont="1" applyFill="1" applyBorder="1" applyAlignment="1">
      <alignment horizontal="justify" vertical="center"/>
    </xf>
    <xf numFmtId="3" fontId="2" fillId="2" borderId="48" xfId="0" applyNumberFormat="1" applyFont="1" applyFill="1" applyBorder="1" applyAlignment="1">
      <alignment horizontal="justify" vertical="center"/>
    </xf>
    <xf numFmtId="49" fontId="2" fillId="2" borderId="0" xfId="0" applyNumberFormat="1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 vertical="center"/>
    </xf>
    <xf numFmtId="165" fontId="3" fillId="2" borderId="0" xfId="0" applyNumberFormat="1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justify" vertical="center"/>
    </xf>
    <xf numFmtId="0" fontId="2" fillId="8" borderId="0" xfId="0" applyFont="1" applyFill="1" applyBorder="1" applyAlignment="1">
      <alignment horizontal="justify" vertical="center"/>
    </xf>
    <xf numFmtId="49" fontId="6" fillId="9" borderId="57" xfId="0" applyNumberFormat="1" applyFont="1" applyFill="1" applyBorder="1" applyAlignment="1">
      <alignment horizontal="justify" vertical="center"/>
    </xf>
    <xf numFmtId="49" fontId="6" fillId="9" borderId="58" xfId="0" applyNumberFormat="1" applyFont="1" applyFill="1" applyBorder="1" applyAlignment="1">
      <alignment horizontal="justify" vertical="center"/>
    </xf>
    <xf numFmtId="49" fontId="6" fillId="9" borderId="59" xfId="0" applyNumberFormat="1" applyFont="1" applyFill="1" applyBorder="1" applyAlignment="1">
      <alignment horizontal="justify" vertical="center"/>
    </xf>
    <xf numFmtId="49" fontId="6" fillId="2" borderId="60" xfId="0" applyNumberFormat="1" applyFont="1" applyFill="1" applyBorder="1" applyAlignment="1">
      <alignment horizontal="justify" vertical="center"/>
    </xf>
    <xf numFmtId="9" fontId="2" fillId="2" borderId="61" xfId="0" applyNumberFormat="1" applyFont="1" applyFill="1" applyBorder="1" applyAlignment="1">
      <alignment horizontal="justify" vertical="center"/>
    </xf>
    <xf numFmtId="0" fontId="3" fillId="8" borderId="0" xfId="0" applyFont="1" applyFill="1" applyBorder="1" applyAlignment="1">
      <alignment horizontal="justify" vertical="center"/>
    </xf>
    <xf numFmtId="49" fontId="6" fillId="9" borderId="62" xfId="0" applyNumberFormat="1" applyFont="1" applyFill="1" applyBorder="1" applyAlignment="1">
      <alignment horizontal="justify" vertical="center"/>
    </xf>
    <xf numFmtId="9" fontId="6" fillId="9" borderId="64" xfId="0" applyNumberFormat="1" applyFont="1" applyFill="1" applyBorder="1" applyAlignment="1">
      <alignment horizontal="justify" vertical="center"/>
    </xf>
    <xf numFmtId="0" fontId="6" fillId="8" borderId="0" xfId="0" applyFont="1" applyFill="1" applyBorder="1" applyAlignment="1">
      <alignment horizontal="justify" vertical="center"/>
    </xf>
    <xf numFmtId="165" fontId="6" fillId="2" borderId="0" xfId="0" applyNumberFormat="1" applyFont="1" applyFill="1" applyBorder="1" applyAlignment="1">
      <alignment horizontal="justify" vertical="center"/>
    </xf>
    <xf numFmtId="49" fontId="6" fillId="9" borderId="62" xfId="0" applyNumberFormat="1" applyFont="1" applyFill="1" applyBorder="1" applyAlignment="1">
      <alignment horizontal="justify" vertical="center" wrapText="1"/>
    </xf>
    <xf numFmtId="49" fontId="2" fillId="2" borderId="19" xfId="0" applyNumberFormat="1" applyFont="1" applyFill="1" applyBorder="1" applyAlignment="1">
      <alignment horizontal="justify" vertical="center" wrapText="1"/>
    </xf>
    <xf numFmtId="49" fontId="2" fillId="2" borderId="19" xfId="0" applyNumberFormat="1" applyFont="1" applyFill="1" applyBorder="1" applyAlignment="1">
      <alignment horizontal="justify" vertical="center"/>
    </xf>
    <xf numFmtId="17" fontId="2" fillId="2" borderId="19" xfId="0" applyNumberFormat="1" applyFont="1" applyFill="1" applyBorder="1" applyAlignment="1">
      <alignment horizontal="justify" vertical="center"/>
    </xf>
    <xf numFmtId="0" fontId="2" fillId="2" borderId="68" xfId="0" applyFont="1" applyFill="1" applyBorder="1" applyAlignment="1">
      <alignment horizontal="justify" vertical="center"/>
    </xf>
    <xf numFmtId="0" fontId="2" fillId="2" borderId="69" xfId="0" applyFont="1" applyFill="1" applyBorder="1" applyAlignment="1">
      <alignment horizontal="justify" vertical="center" wrapText="1"/>
    </xf>
    <xf numFmtId="49" fontId="3" fillId="3" borderId="2" xfId="0" applyNumberFormat="1" applyFont="1" applyFill="1" applyBorder="1" applyAlignment="1">
      <alignment horizontal="justify" vertical="center" wrapText="1"/>
    </xf>
    <xf numFmtId="49" fontId="2" fillId="2" borderId="2" xfId="0" applyNumberFormat="1" applyFont="1" applyFill="1" applyBorder="1" applyAlignment="1">
      <alignment horizontal="justify" vertical="center" wrapText="1"/>
    </xf>
    <xf numFmtId="167" fontId="2" fillId="2" borderId="16" xfId="0" applyNumberFormat="1" applyFont="1" applyFill="1" applyBorder="1" applyAlignment="1">
      <alignment horizontal="justify" vertical="center"/>
    </xf>
    <xf numFmtId="167" fontId="2" fillId="2" borderId="16" xfId="0" applyNumberFormat="1" applyFont="1" applyFill="1" applyBorder="1" applyAlignment="1">
      <alignment horizontal="justify" vertical="center" wrapText="1"/>
    </xf>
    <xf numFmtId="167" fontId="2" fillId="0" borderId="16" xfId="0" applyNumberFormat="1" applyFont="1" applyFill="1" applyBorder="1" applyAlignment="1">
      <alignment horizontal="justify" vertical="center" wrapText="1"/>
    </xf>
    <xf numFmtId="167" fontId="5" fillId="3" borderId="16" xfId="0" applyNumberFormat="1" applyFont="1" applyFill="1" applyBorder="1" applyAlignment="1">
      <alignment horizontal="justify" vertical="center"/>
    </xf>
    <xf numFmtId="167" fontId="2" fillId="2" borderId="1" xfId="0" applyNumberFormat="1" applyFont="1" applyFill="1" applyBorder="1" applyAlignment="1">
      <alignment horizontal="justify" vertical="center"/>
    </xf>
    <xf numFmtId="167" fontId="5" fillId="3" borderId="1" xfId="0" applyNumberFormat="1" applyFont="1" applyFill="1" applyBorder="1" applyAlignment="1">
      <alignment horizontal="justify" vertical="center"/>
    </xf>
    <xf numFmtId="167" fontId="2" fillId="0" borderId="2" xfId="0" applyNumberFormat="1" applyFont="1" applyFill="1" applyBorder="1" applyAlignment="1">
      <alignment horizontal="justify" vertical="center"/>
    </xf>
    <xf numFmtId="167" fontId="2" fillId="0" borderId="16" xfId="0" applyNumberFormat="1" applyFont="1" applyFill="1" applyBorder="1" applyAlignment="1">
      <alignment horizontal="justify" vertical="center"/>
    </xf>
    <xf numFmtId="167" fontId="2" fillId="0" borderId="42" xfId="0" applyNumberFormat="1" applyFont="1" applyFill="1" applyBorder="1" applyAlignment="1">
      <alignment horizontal="justify" vertical="center"/>
    </xf>
    <xf numFmtId="167" fontId="2" fillId="2" borderId="2" xfId="0" applyNumberFormat="1" applyFont="1" applyFill="1" applyBorder="1" applyAlignment="1">
      <alignment horizontal="justify" vertical="center"/>
    </xf>
    <xf numFmtId="167" fontId="5" fillId="3" borderId="46" xfId="0" applyNumberFormat="1" applyFont="1" applyFill="1" applyBorder="1" applyAlignment="1">
      <alignment horizontal="justify" vertical="center"/>
    </xf>
    <xf numFmtId="167" fontId="5" fillId="3" borderId="47" xfId="0" applyNumberFormat="1" applyFont="1" applyFill="1" applyBorder="1" applyAlignment="1">
      <alignment horizontal="justify" vertical="center"/>
    </xf>
    <xf numFmtId="167" fontId="3" fillId="5" borderId="50" xfId="0" applyNumberFormat="1" applyFont="1" applyFill="1" applyBorder="1" applyAlignment="1">
      <alignment horizontal="justify" vertical="center"/>
    </xf>
    <xf numFmtId="167" fontId="3" fillId="3" borderId="52" xfId="0" applyNumberFormat="1" applyFont="1" applyFill="1" applyBorder="1" applyAlignment="1">
      <alignment horizontal="justify" vertical="center"/>
    </xf>
    <xf numFmtId="167" fontId="3" fillId="5" borderId="52" xfId="0" applyNumberFormat="1" applyFont="1" applyFill="1" applyBorder="1" applyAlignment="1">
      <alignment horizontal="justify" vertical="center"/>
    </xf>
    <xf numFmtId="167" fontId="3" fillId="6" borderId="56" xfId="0" applyNumberFormat="1" applyFont="1" applyFill="1" applyBorder="1" applyAlignment="1">
      <alignment horizontal="justify" vertical="center"/>
    </xf>
    <xf numFmtId="167" fontId="6" fillId="9" borderId="63" xfId="0" applyNumberFormat="1" applyFont="1" applyFill="1" applyBorder="1" applyAlignment="1">
      <alignment horizontal="justify" vertical="center"/>
    </xf>
    <xf numFmtId="167" fontId="6" fillId="9" borderId="63" xfId="1" applyNumberFormat="1" applyFont="1" applyFill="1" applyBorder="1" applyAlignment="1">
      <alignment horizontal="justify" vertical="center"/>
    </xf>
    <xf numFmtId="167" fontId="6" fillId="9" borderId="64" xfId="1" applyNumberFormat="1" applyFont="1" applyFill="1" applyBorder="1" applyAlignment="1">
      <alignment horizontal="justify" vertical="center"/>
    </xf>
    <xf numFmtId="166" fontId="6" fillId="9" borderId="66" xfId="1" applyNumberFormat="1" applyFont="1" applyFill="1" applyBorder="1" applyAlignment="1">
      <alignment horizontal="justify" vertical="center" wrapText="1"/>
    </xf>
    <xf numFmtId="49" fontId="6" fillId="9" borderId="65" xfId="0" applyNumberFormat="1" applyFont="1" applyFill="1" applyBorder="1" applyAlignment="1">
      <alignment horizontal="justify" vertical="center" wrapText="1"/>
    </xf>
    <xf numFmtId="166" fontId="6" fillId="9" borderId="67" xfId="1" applyNumberFormat="1" applyFont="1" applyFill="1" applyBorder="1" applyAlignment="1">
      <alignment horizontal="justify" vertical="center" wrapText="1"/>
    </xf>
    <xf numFmtId="49" fontId="5" fillId="3" borderId="30" xfId="0" applyNumberFormat="1" applyFont="1" applyFill="1" applyBorder="1" applyAlignment="1">
      <alignment horizontal="justify" vertical="center"/>
    </xf>
    <xf numFmtId="49" fontId="5" fillId="3" borderId="31" xfId="0" applyNumberFormat="1" applyFont="1" applyFill="1" applyBorder="1" applyAlignment="1">
      <alignment horizontal="justify" vertical="center"/>
    </xf>
    <xf numFmtId="49" fontId="5" fillId="3" borderId="32" xfId="0" applyNumberFormat="1" applyFont="1" applyFill="1" applyBorder="1" applyAlignment="1">
      <alignment horizontal="justify" vertical="center"/>
    </xf>
    <xf numFmtId="49" fontId="3" fillId="3" borderId="16" xfId="0" applyNumberFormat="1" applyFont="1" applyFill="1" applyBorder="1" applyAlignment="1">
      <alignment horizontal="justify" vertical="center" wrapText="1"/>
    </xf>
    <xf numFmtId="0" fontId="3" fillId="4" borderId="16" xfId="0" applyFont="1" applyFill="1" applyBorder="1" applyAlignment="1">
      <alignment horizontal="justify" vertical="center" wrapText="1"/>
    </xf>
    <xf numFmtId="49" fontId="2" fillId="2" borderId="16" xfId="0" applyNumberFormat="1" applyFont="1" applyFill="1" applyBorder="1" applyAlignment="1">
      <alignment horizontal="justify" vertical="center" wrapText="1"/>
    </xf>
    <xf numFmtId="0" fontId="2" fillId="2" borderId="16" xfId="0" applyFont="1" applyFill="1" applyBorder="1" applyAlignment="1">
      <alignment horizontal="justify" vertical="center" wrapText="1"/>
    </xf>
    <xf numFmtId="49" fontId="2" fillId="2" borderId="18" xfId="0" applyNumberFormat="1" applyFont="1" applyFill="1" applyBorder="1" applyAlignment="1">
      <alignment horizontal="left" vertical="center"/>
    </xf>
    <xf numFmtId="49" fontId="2" fillId="2" borderId="19" xfId="0" applyNumberFormat="1" applyFont="1" applyFill="1" applyBorder="1" applyAlignment="1">
      <alignment horizontal="left" vertical="center"/>
    </xf>
    <xf numFmtId="49" fontId="2" fillId="2" borderId="16" xfId="0" applyNumberFormat="1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49" fontId="4" fillId="3" borderId="16" xfId="0" applyNumberFormat="1" applyFont="1" applyFill="1" applyBorder="1" applyAlignment="1">
      <alignment horizontal="justify" vertical="center"/>
    </xf>
    <xf numFmtId="0" fontId="4" fillId="4" borderId="16" xfId="0" applyFont="1" applyFill="1" applyBorder="1" applyAlignment="1">
      <alignment horizontal="justify" vertical="center"/>
    </xf>
    <xf numFmtId="49" fontId="3" fillId="5" borderId="23" xfId="0" applyNumberFormat="1" applyFont="1" applyFill="1" applyBorder="1" applyAlignment="1">
      <alignment horizontal="justify" vertical="center"/>
    </xf>
    <xf numFmtId="49" fontId="3" fillId="5" borderId="24" xfId="0" applyNumberFormat="1" applyFont="1" applyFill="1" applyBorder="1" applyAlignment="1">
      <alignment horizontal="justify" vertical="center"/>
    </xf>
    <xf numFmtId="49" fontId="3" fillId="5" borderId="25" xfId="0" applyNumberFormat="1" applyFont="1" applyFill="1" applyBorder="1" applyAlignment="1">
      <alignment horizontal="justify" vertical="center"/>
    </xf>
    <xf numFmtId="49" fontId="5" fillId="3" borderId="18" xfId="0" applyNumberFormat="1" applyFont="1" applyFill="1" applyBorder="1" applyAlignment="1">
      <alignment horizontal="justify" vertical="center"/>
    </xf>
    <xf numFmtId="49" fontId="5" fillId="3" borderId="26" xfId="0" applyNumberFormat="1" applyFont="1" applyFill="1" applyBorder="1" applyAlignment="1">
      <alignment horizontal="justify" vertical="center"/>
    </xf>
    <xf numFmtId="49" fontId="5" fillId="3" borderId="19" xfId="0" applyNumberFormat="1" applyFont="1" applyFill="1" applyBorder="1" applyAlignment="1">
      <alignment horizontal="justify" vertical="center"/>
    </xf>
    <xf numFmtId="49" fontId="3" fillId="5" borderId="27" xfId="0" applyNumberFormat="1" applyFont="1" applyFill="1" applyBorder="1" applyAlignment="1">
      <alignment horizontal="justify" vertical="center"/>
    </xf>
    <xf numFmtId="49" fontId="3" fillId="5" borderId="28" xfId="0" applyNumberFormat="1" applyFont="1" applyFill="1" applyBorder="1" applyAlignment="1">
      <alignment horizontal="justify" vertical="center"/>
    </xf>
    <xf numFmtId="49" fontId="3" fillId="5" borderId="29" xfId="0" applyNumberFormat="1" applyFont="1" applyFill="1" applyBorder="1" applyAlignment="1">
      <alignment horizontal="justify" vertical="center"/>
    </xf>
    <xf numFmtId="49" fontId="3" fillId="5" borderId="51" xfId="0" applyNumberFormat="1" applyFont="1" applyFill="1" applyBorder="1" applyAlignment="1">
      <alignment horizontal="justify" vertical="center"/>
    </xf>
    <xf numFmtId="49" fontId="3" fillId="5" borderId="31" xfId="0" applyNumberFormat="1" applyFont="1" applyFill="1" applyBorder="1" applyAlignment="1">
      <alignment horizontal="justify" vertical="center"/>
    </xf>
    <xf numFmtId="49" fontId="3" fillId="5" borderId="32" xfId="0" applyNumberFormat="1" applyFont="1" applyFill="1" applyBorder="1" applyAlignment="1">
      <alignment horizontal="justify" vertical="center"/>
    </xf>
    <xf numFmtId="49" fontId="5" fillId="3" borderId="36" xfId="0" applyNumberFormat="1" applyFont="1" applyFill="1" applyBorder="1" applyAlignment="1">
      <alignment horizontal="justify" vertical="center"/>
    </xf>
    <xf numFmtId="49" fontId="5" fillId="3" borderId="37" xfId="0" applyNumberFormat="1" applyFont="1" applyFill="1" applyBorder="1" applyAlignment="1">
      <alignment horizontal="justify" vertical="center"/>
    </xf>
    <xf numFmtId="49" fontId="5" fillId="3" borderId="38" xfId="0" applyNumberFormat="1" applyFont="1" applyFill="1" applyBorder="1" applyAlignment="1">
      <alignment horizontal="justify" vertical="center"/>
    </xf>
    <xf numFmtId="49" fontId="6" fillId="0" borderId="2" xfId="0" applyNumberFormat="1" applyFont="1" applyFill="1" applyBorder="1" applyAlignment="1">
      <alignment horizontal="justify" vertical="center" wrapText="1"/>
    </xf>
    <xf numFmtId="49" fontId="6" fillId="0" borderId="40" xfId="0" applyNumberFormat="1" applyFont="1" applyFill="1" applyBorder="1" applyAlignment="1">
      <alignment horizontal="justify" vertical="center"/>
    </xf>
    <xf numFmtId="49" fontId="6" fillId="0" borderId="24" xfId="0" applyNumberFormat="1" applyFont="1" applyFill="1" applyBorder="1" applyAlignment="1">
      <alignment horizontal="justify" vertical="center"/>
    </xf>
    <xf numFmtId="49" fontId="6" fillId="0" borderId="41" xfId="0" applyNumberFormat="1" applyFont="1" applyFill="1" applyBorder="1" applyAlignment="1">
      <alignment horizontal="justify" vertical="center"/>
    </xf>
    <xf numFmtId="49" fontId="6" fillId="0" borderId="18" xfId="0" applyNumberFormat="1" applyFont="1" applyFill="1" applyBorder="1" applyAlignment="1">
      <alignment horizontal="justify" vertical="center"/>
    </xf>
    <xf numFmtId="49" fontId="6" fillId="0" borderId="26" xfId="0" applyNumberFormat="1" applyFont="1" applyFill="1" applyBorder="1" applyAlignment="1">
      <alignment horizontal="justify" vertical="center"/>
    </xf>
    <xf numFmtId="49" fontId="6" fillId="0" borderId="19" xfId="0" applyNumberFormat="1" applyFont="1" applyFill="1" applyBorder="1" applyAlignment="1">
      <alignment horizontal="justify" vertical="center"/>
    </xf>
    <xf numFmtId="49" fontId="5" fillId="3" borderId="43" xfId="0" applyNumberFormat="1" applyFont="1" applyFill="1" applyBorder="1" applyAlignment="1">
      <alignment horizontal="justify" vertical="center"/>
    </xf>
    <xf numFmtId="49" fontId="5" fillId="3" borderId="44" xfId="0" applyNumberFormat="1" applyFont="1" applyFill="1" applyBorder="1" applyAlignment="1">
      <alignment horizontal="justify" vertical="center"/>
    </xf>
    <xf numFmtId="49" fontId="5" fillId="3" borderId="45" xfId="0" applyNumberFormat="1" applyFont="1" applyFill="1" applyBorder="1" applyAlignment="1">
      <alignment horizontal="justify" vertical="center"/>
    </xf>
    <xf numFmtId="49" fontId="3" fillId="5" borderId="49" xfId="0" applyNumberFormat="1" applyFont="1" applyFill="1" applyBorder="1" applyAlignment="1">
      <alignment horizontal="justify" vertical="center"/>
    </xf>
    <xf numFmtId="49" fontId="3" fillId="5" borderId="44" xfId="0" applyNumberFormat="1" applyFont="1" applyFill="1" applyBorder="1" applyAlignment="1">
      <alignment horizontal="justify" vertical="center"/>
    </xf>
    <xf numFmtId="49" fontId="3" fillId="5" borderId="45" xfId="0" applyNumberFormat="1" applyFont="1" applyFill="1" applyBorder="1" applyAlignment="1">
      <alignment horizontal="justify" vertical="center"/>
    </xf>
    <xf numFmtId="49" fontId="3" fillId="3" borderId="51" xfId="0" applyNumberFormat="1" applyFont="1" applyFill="1" applyBorder="1" applyAlignment="1">
      <alignment horizontal="justify" vertical="center"/>
    </xf>
    <xf numFmtId="49" fontId="3" fillId="3" borderId="31" xfId="0" applyNumberFormat="1" applyFont="1" applyFill="1" applyBorder="1" applyAlignment="1">
      <alignment horizontal="justify" vertical="center"/>
    </xf>
    <xf numFmtId="49" fontId="3" fillId="3" borderId="32" xfId="0" applyNumberFormat="1" applyFont="1" applyFill="1" applyBorder="1" applyAlignment="1">
      <alignment horizontal="justify" vertical="center"/>
    </xf>
    <xf numFmtId="49" fontId="2" fillId="2" borderId="4" xfId="0" applyNumberFormat="1" applyFont="1" applyFill="1" applyBorder="1" applyAlignment="1">
      <alignment horizontal="justify" vertical="center"/>
    </xf>
    <xf numFmtId="49" fontId="3" fillId="5" borderId="53" xfId="0" applyNumberFormat="1" applyFont="1" applyFill="1" applyBorder="1" applyAlignment="1">
      <alignment horizontal="justify" vertical="center"/>
    </xf>
    <xf numFmtId="49" fontId="3" fillId="5" borderId="54" xfId="0" applyNumberFormat="1" applyFont="1" applyFill="1" applyBorder="1" applyAlignment="1">
      <alignment horizontal="justify" vertical="center"/>
    </xf>
    <xf numFmtId="49" fontId="3" fillId="5" borderId="55" xfId="0" applyNumberFormat="1" applyFont="1" applyFill="1" applyBorder="1" applyAlignment="1">
      <alignment horizontal="justify" vertical="center"/>
    </xf>
    <xf numFmtId="49" fontId="6" fillId="2" borderId="3" xfId="0" applyNumberFormat="1" applyFont="1" applyFill="1" applyBorder="1" applyAlignment="1">
      <alignment horizontal="justify" vertical="center"/>
    </xf>
    <xf numFmtId="49" fontId="6" fillId="2" borderId="4" xfId="0" applyNumberFormat="1" applyFont="1" applyFill="1" applyBorder="1" applyAlignment="1">
      <alignment horizontal="justify" vertical="center"/>
    </xf>
    <xf numFmtId="49" fontId="6" fillId="2" borderId="5" xfId="0" applyNumberFormat="1" applyFont="1" applyFill="1" applyBorder="1" applyAlignment="1">
      <alignment horizontal="justify" vertical="center"/>
    </xf>
    <xf numFmtId="49" fontId="2" fillId="2" borderId="6" xfId="0" applyNumberFormat="1" applyFont="1" applyFill="1" applyBorder="1" applyAlignment="1">
      <alignment horizontal="justify" vertical="center"/>
    </xf>
    <xf numFmtId="49" fontId="2" fillId="2" borderId="0" xfId="0" applyNumberFormat="1" applyFont="1" applyFill="1" applyBorder="1" applyAlignment="1">
      <alignment horizontal="justify" vertical="center"/>
    </xf>
    <xf numFmtId="49" fontId="2" fillId="2" borderId="7" xfId="0" applyNumberFormat="1" applyFont="1" applyFill="1" applyBorder="1" applyAlignment="1">
      <alignment horizontal="justify" vertical="center"/>
    </xf>
    <xf numFmtId="49" fontId="2" fillId="2" borderId="8" xfId="0" applyNumberFormat="1" applyFont="1" applyFill="1" applyBorder="1" applyAlignment="1">
      <alignment horizontal="justify" vertical="center"/>
    </xf>
    <xf numFmtId="49" fontId="2" fillId="2" borderId="9" xfId="0" applyNumberFormat="1" applyFont="1" applyFill="1" applyBorder="1" applyAlignment="1">
      <alignment horizontal="justify" vertical="center"/>
    </xf>
    <xf numFmtId="49" fontId="2" fillId="2" borderId="10" xfId="0" applyNumberFormat="1" applyFont="1" applyFill="1" applyBorder="1" applyAlignment="1">
      <alignment horizontal="justify" vertical="center"/>
    </xf>
    <xf numFmtId="49" fontId="7" fillId="7" borderId="11" xfId="0" applyNumberFormat="1" applyFont="1" applyFill="1" applyBorder="1" applyAlignment="1">
      <alignment horizontal="justify" vertical="center"/>
    </xf>
    <xf numFmtId="49" fontId="7" fillId="7" borderId="12" xfId="0" applyNumberFormat="1" applyFont="1" applyFill="1" applyBorder="1" applyAlignment="1">
      <alignment horizontal="justify" vertical="center"/>
    </xf>
    <xf numFmtId="49" fontId="7" fillId="7" borderId="13" xfId="0" applyNumberFormat="1" applyFont="1" applyFill="1" applyBorder="1" applyAlignment="1">
      <alignment horizontal="justify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1085849</xdr:colOff>
      <xdr:row>6</xdr:row>
      <xdr:rowOff>79790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62599" cy="1222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2"/>
  <sheetViews>
    <sheetView tabSelected="1" topLeftCell="A64" workbookViewId="0">
      <selection activeCell="D96" sqref="D96"/>
    </sheetView>
  </sheetViews>
  <sheetFormatPr baseColWidth="10" defaultColWidth="10.7109375" defaultRowHeight="11.25" customHeight="1" x14ac:dyDescent="0.25"/>
  <cols>
    <col min="1" max="1" width="19.7109375" style="2" customWidth="1"/>
    <col min="2" max="2" width="13.28515625" style="2" customWidth="1"/>
    <col min="3" max="3" width="9.42578125" style="2" customWidth="1"/>
    <col min="4" max="4" width="13.7109375" style="2" customWidth="1"/>
    <col min="5" max="5" width="11" style="2" customWidth="1"/>
    <col min="6" max="6" width="16.5703125" style="2" customWidth="1"/>
    <col min="7" max="7" width="5.85546875" style="2" customWidth="1"/>
    <col min="8" max="8" width="17.7109375" style="2" customWidth="1"/>
    <col min="9" max="254" width="10.7109375" style="2" customWidth="1"/>
    <col min="255" max="16384" width="10.7109375" style="3"/>
  </cols>
  <sheetData>
    <row r="1" spans="1:6" ht="15" customHeight="1" x14ac:dyDescent="0.25">
      <c r="A1" s="1"/>
      <c r="B1" s="1"/>
      <c r="C1" s="1"/>
      <c r="D1" s="1"/>
      <c r="E1" s="1"/>
      <c r="F1" s="1"/>
    </row>
    <row r="2" spans="1:6" ht="15" customHeight="1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1"/>
      <c r="C3" s="1"/>
      <c r="D3" s="1"/>
      <c r="E3" s="1"/>
      <c r="F3" s="1"/>
    </row>
    <row r="4" spans="1:6" ht="15" customHeight="1" x14ac:dyDescent="0.25">
      <c r="A4" s="1"/>
      <c r="B4" s="1"/>
      <c r="C4" s="1"/>
      <c r="D4" s="1"/>
      <c r="E4" s="1"/>
      <c r="F4" s="1"/>
    </row>
    <row r="5" spans="1:6" ht="15" customHeight="1" x14ac:dyDescent="0.25">
      <c r="A5" s="1"/>
      <c r="B5" s="1"/>
      <c r="C5" s="1"/>
      <c r="D5" s="1"/>
      <c r="E5" s="1"/>
      <c r="F5" s="1"/>
    </row>
    <row r="6" spans="1:6" ht="15" customHeight="1" x14ac:dyDescent="0.25">
      <c r="A6" s="1"/>
      <c r="B6" s="1"/>
      <c r="C6" s="1"/>
      <c r="D6" s="1"/>
      <c r="E6" s="1"/>
      <c r="F6" s="1"/>
    </row>
    <row r="7" spans="1:6" ht="15" customHeight="1" x14ac:dyDescent="0.25">
      <c r="A7" s="65"/>
      <c r="B7" s="4"/>
      <c r="C7" s="1"/>
      <c r="D7" s="4"/>
      <c r="E7" s="4"/>
      <c r="F7" s="4"/>
    </row>
    <row r="8" spans="1:6" ht="12.75" x14ac:dyDescent="0.25">
      <c r="A8" s="67" t="s">
        <v>0</v>
      </c>
      <c r="B8" s="62" t="s">
        <v>109</v>
      </c>
      <c r="C8" s="6"/>
      <c r="D8" s="94" t="s">
        <v>1</v>
      </c>
      <c r="E8" s="95"/>
      <c r="F8" s="7">
        <v>9000</v>
      </c>
    </row>
    <row r="9" spans="1:6" ht="14.25" customHeight="1" x14ac:dyDescent="0.25">
      <c r="A9" s="68" t="s">
        <v>2</v>
      </c>
      <c r="B9" s="62" t="s">
        <v>3</v>
      </c>
      <c r="C9" s="6"/>
      <c r="D9" s="96" t="s">
        <v>4</v>
      </c>
      <c r="E9" s="97"/>
      <c r="F9" s="5" t="s">
        <v>5</v>
      </c>
    </row>
    <row r="10" spans="1:6" ht="14.25" customHeight="1" x14ac:dyDescent="0.25">
      <c r="A10" s="68" t="s">
        <v>6</v>
      </c>
      <c r="B10" s="63" t="s">
        <v>7</v>
      </c>
      <c r="C10" s="6"/>
      <c r="D10" s="96" t="s">
        <v>8</v>
      </c>
      <c r="E10" s="97"/>
      <c r="F10" s="69">
        <v>1200</v>
      </c>
    </row>
    <row r="11" spans="1:6" ht="12.75" x14ac:dyDescent="0.25">
      <c r="A11" s="68" t="s">
        <v>9</v>
      </c>
      <c r="B11" s="62" t="s">
        <v>10</v>
      </c>
      <c r="C11" s="6"/>
      <c r="D11" s="98" t="s">
        <v>11</v>
      </c>
      <c r="E11" s="99"/>
      <c r="F11" s="70">
        <f>F10*F8</f>
        <v>10800000</v>
      </c>
    </row>
    <row r="12" spans="1:6" ht="12.75" x14ac:dyDescent="0.25">
      <c r="A12" s="68" t="s">
        <v>12</v>
      </c>
      <c r="B12" s="63" t="s">
        <v>13</v>
      </c>
      <c r="C12" s="6"/>
      <c r="D12" s="96" t="s">
        <v>14</v>
      </c>
      <c r="E12" s="97"/>
      <c r="F12" s="5" t="s">
        <v>15</v>
      </c>
    </row>
    <row r="13" spans="1:6" ht="25.5" x14ac:dyDescent="0.25">
      <c r="A13" s="68" t="s">
        <v>16</v>
      </c>
      <c r="B13" s="62" t="s">
        <v>17</v>
      </c>
      <c r="C13" s="6"/>
      <c r="D13" s="96" t="s">
        <v>18</v>
      </c>
      <c r="E13" s="97"/>
      <c r="F13" s="5" t="s">
        <v>19</v>
      </c>
    </row>
    <row r="14" spans="1:6" ht="12.75" x14ac:dyDescent="0.25">
      <c r="A14" s="68" t="s">
        <v>20</v>
      </c>
      <c r="B14" s="64">
        <v>45014</v>
      </c>
      <c r="C14" s="6"/>
      <c r="D14" s="100" t="s">
        <v>21</v>
      </c>
      <c r="E14" s="101"/>
      <c r="F14" s="5" t="s">
        <v>22</v>
      </c>
    </row>
    <row r="15" spans="1:6" ht="12" customHeight="1" x14ac:dyDescent="0.25">
      <c r="A15" s="66"/>
      <c r="B15" s="10"/>
      <c r="C15" s="4"/>
      <c r="D15" s="11"/>
      <c r="E15" s="11"/>
      <c r="F15" s="12"/>
    </row>
    <row r="16" spans="1:6" ht="12" customHeight="1" x14ac:dyDescent="0.25">
      <c r="A16" s="102" t="s">
        <v>23</v>
      </c>
      <c r="B16" s="103"/>
      <c r="C16" s="103"/>
      <c r="D16" s="103"/>
      <c r="E16" s="103"/>
      <c r="F16" s="103"/>
    </row>
    <row r="17" spans="1:254" ht="12" customHeight="1" x14ac:dyDescent="0.25">
      <c r="A17" s="13"/>
      <c r="B17" s="14"/>
      <c r="C17" s="14"/>
      <c r="D17" s="14"/>
      <c r="E17" s="14"/>
      <c r="F17" s="14"/>
    </row>
    <row r="18" spans="1:254" ht="12" customHeight="1" x14ac:dyDescent="0.25">
      <c r="A18" s="104" t="s">
        <v>24</v>
      </c>
      <c r="B18" s="105"/>
      <c r="C18" s="105"/>
      <c r="D18" s="105"/>
      <c r="E18" s="105"/>
      <c r="F18" s="106"/>
    </row>
    <row r="19" spans="1:254" s="17" customFormat="1" ht="24" customHeight="1" x14ac:dyDescent="0.25">
      <c r="A19" s="15" t="s">
        <v>25</v>
      </c>
      <c r="B19" s="15" t="s">
        <v>26</v>
      </c>
      <c r="C19" s="15" t="s">
        <v>27</v>
      </c>
      <c r="D19" s="15" t="s">
        <v>28</v>
      </c>
      <c r="E19" s="15" t="s">
        <v>29</v>
      </c>
      <c r="F19" s="15" t="s">
        <v>30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2.75" x14ac:dyDescent="0.25">
      <c r="A20" s="18" t="s">
        <v>31</v>
      </c>
      <c r="B20" s="5" t="s">
        <v>32</v>
      </c>
      <c r="C20" s="19">
        <v>5</v>
      </c>
      <c r="D20" s="5" t="s">
        <v>33</v>
      </c>
      <c r="E20" s="70">
        <v>40000</v>
      </c>
      <c r="F20" s="70">
        <f>C20*E20</f>
        <v>200000</v>
      </c>
    </row>
    <row r="21" spans="1:254" ht="12.75" x14ac:dyDescent="0.25">
      <c r="A21" s="5" t="s">
        <v>34</v>
      </c>
      <c r="B21" s="5" t="s">
        <v>32</v>
      </c>
      <c r="C21" s="19">
        <v>1.25</v>
      </c>
      <c r="D21" s="5" t="s">
        <v>33</v>
      </c>
      <c r="E21" s="70">
        <v>40000</v>
      </c>
      <c r="F21" s="70">
        <f t="shared" ref="F21:F26" si="0">C21*E21</f>
        <v>50000</v>
      </c>
    </row>
    <row r="22" spans="1:254" ht="12.75" x14ac:dyDescent="0.25">
      <c r="A22" s="5" t="s">
        <v>35</v>
      </c>
      <c r="B22" s="5" t="s">
        <v>32</v>
      </c>
      <c r="C22" s="19">
        <v>0.875</v>
      </c>
      <c r="D22" s="5" t="s">
        <v>36</v>
      </c>
      <c r="E22" s="70">
        <v>40000</v>
      </c>
      <c r="F22" s="70">
        <f t="shared" si="0"/>
        <v>35000</v>
      </c>
    </row>
    <row r="23" spans="1:254" ht="12.75" x14ac:dyDescent="0.25">
      <c r="A23" s="5" t="s">
        <v>37</v>
      </c>
      <c r="B23" s="5" t="s">
        <v>32</v>
      </c>
      <c r="C23" s="19">
        <v>1.5</v>
      </c>
      <c r="D23" s="5" t="s">
        <v>38</v>
      </c>
      <c r="E23" s="70">
        <v>40000</v>
      </c>
      <c r="F23" s="70">
        <f t="shared" si="0"/>
        <v>60000</v>
      </c>
    </row>
    <row r="24" spans="1:254" ht="12.75" x14ac:dyDescent="0.25">
      <c r="A24" s="5" t="s">
        <v>39</v>
      </c>
      <c r="B24" s="5" t="s">
        <v>32</v>
      </c>
      <c r="C24" s="19">
        <v>0.75</v>
      </c>
      <c r="D24" s="5" t="s">
        <v>40</v>
      </c>
      <c r="E24" s="70">
        <v>40000</v>
      </c>
      <c r="F24" s="70">
        <f t="shared" si="0"/>
        <v>30000</v>
      </c>
    </row>
    <row r="25" spans="1:254" ht="12.75" x14ac:dyDescent="0.25">
      <c r="A25" s="5" t="s">
        <v>41</v>
      </c>
      <c r="B25" s="5" t="s">
        <v>32</v>
      </c>
      <c r="C25" s="19">
        <v>3.5</v>
      </c>
      <c r="D25" s="5" t="s">
        <v>42</v>
      </c>
      <c r="E25" s="70">
        <v>40000</v>
      </c>
      <c r="F25" s="70">
        <f t="shared" si="0"/>
        <v>140000</v>
      </c>
    </row>
    <row r="26" spans="1:254" ht="12.75" x14ac:dyDescent="0.25">
      <c r="A26" s="20" t="s">
        <v>43</v>
      </c>
      <c r="B26" s="20" t="s">
        <v>32</v>
      </c>
      <c r="C26" s="21">
        <v>120</v>
      </c>
      <c r="D26" s="20" t="s">
        <v>44</v>
      </c>
      <c r="E26" s="71">
        <v>40000</v>
      </c>
      <c r="F26" s="71">
        <f t="shared" si="0"/>
        <v>4800000</v>
      </c>
    </row>
    <row r="27" spans="1:254" ht="12.75" customHeight="1" x14ac:dyDescent="0.25">
      <c r="A27" s="107" t="s">
        <v>45</v>
      </c>
      <c r="B27" s="108"/>
      <c r="C27" s="108"/>
      <c r="D27" s="108"/>
      <c r="E27" s="109"/>
      <c r="F27" s="72">
        <f>SUM(F20:F26)</f>
        <v>5315000</v>
      </c>
    </row>
    <row r="28" spans="1:254" ht="12" customHeight="1" x14ac:dyDescent="0.25">
      <c r="A28" s="13"/>
      <c r="B28" s="14"/>
      <c r="C28" s="14"/>
      <c r="D28" s="14"/>
      <c r="E28" s="22"/>
      <c r="F28" s="22"/>
    </row>
    <row r="29" spans="1:254" ht="12" customHeight="1" x14ac:dyDescent="0.25">
      <c r="A29" s="110" t="s">
        <v>46</v>
      </c>
      <c r="B29" s="111"/>
      <c r="C29" s="111"/>
      <c r="D29" s="111"/>
      <c r="E29" s="111"/>
      <c r="F29" s="112"/>
    </row>
    <row r="30" spans="1:254" s="17" customFormat="1" ht="24" customHeight="1" x14ac:dyDescent="0.25">
      <c r="A30" s="23" t="s">
        <v>25</v>
      </c>
      <c r="B30" s="24" t="s">
        <v>26</v>
      </c>
      <c r="C30" s="24" t="s">
        <v>27</v>
      </c>
      <c r="D30" s="23" t="s">
        <v>28</v>
      </c>
      <c r="E30" s="24" t="s">
        <v>29</v>
      </c>
      <c r="F30" s="23" t="s">
        <v>30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2" customHeight="1" x14ac:dyDescent="0.25">
      <c r="A31" s="25" t="s">
        <v>47</v>
      </c>
      <c r="B31" s="25"/>
      <c r="C31" s="25"/>
      <c r="D31" s="25"/>
      <c r="E31" s="73">
        <v>0</v>
      </c>
      <c r="F31" s="73">
        <v>0</v>
      </c>
    </row>
    <row r="32" spans="1:254" ht="12" customHeight="1" x14ac:dyDescent="0.25">
      <c r="A32" s="91" t="s">
        <v>48</v>
      </c>
      <c r="B32" s="92"/>
      <c r="C32" s="92"/>
      <c r="D32" s="92"/>
      <c r="E32" s="93"/>
      <c r="F32" s="74">
        <v>0</v>
      </c>
    </row>
    <row r="33" spans="1:254" ht="12" customHeight="1" x14ac:dyDescent="0.25">
      <c r="A33" s="26"/>
      <c r="B33" s="27"/>
      <c r="C33" s="27"/>
      <c r="D33" s="27"/>
      <c r="E33" s="28"/>
      <c r="F33" s="28"/>
    </row>
    <row r="34" spans="1:254" ht="12" customHeight="1" x14ac:dyDescent="0.25">
      <c r="A34" s="110" t="s">
        <v>49</v>
      </c>
      <c r="B34" s="111"/>
      <c r="C34" s="111"/>
      <c r="D34" s="111"/>
      <c r="E34" s="111"/>
      <c r="F34" s="112"/>
    </row>
    <row r="35" spans="1:254" s="17" customFormat="1" ht="24" customHeight="1" x14ac:dyDescent="0.25">
      <c r="A35" s="29" t="s">
        <v>25</v>
      </c>
      <c r="B35" s="29" t="s">
        <v>26</v>
      </c>
      <c r="C35" s="29" t="s">
        <v>27</v>
      </c>
      <c r="D35" s="29" t="s">
        <v>28</v>
      </c>
      <c r="E35" s="30" t="s">
        <v>29</v>
      </c>
      <c r="F35" s="29" t="s">
        <v>30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ht="12.75" customHeight="1" x14ac:dyDescent="0.25">
      <c r="A36" s="5" t="s">
        <v>47</v>
      </c>
      <c r="B36" s="5"/>
      <c r="C36" s="19"/>
      <c r="D36" s="5"/>
      <c r="E36" s="70">
        <v>0</v>
      </c>
      <c r="F36" s="70">
        <f>(C36*E36)</f>
        <v>0</v>
      </c>
    </row>
    <row r="37" spans="1:254" ht="12.75" customHeight="1" x14ac:dyDescent="0.25">
      <c r="A37" s="116" t="s">
        <v>50</v>
      </c>
      <c r="B37" s="117"/>
      <c r="C37" s="117"/>
      <c r="D37" s="117"/>
      <c r="E37" s="118"/>
      <c r="F37" s="74">
        <f>SUM(F36:F36)</f>
        <v>0</v>
      </c>
    </row>
    <row r="38" spans="1:254" ht="12" customHeight="1" x14ac:dyDescent="0.25">
      <c r="A38" s="26"/>
      <c r="B38" s="27"/>
      <c r="C38" s="27"/>
      <c r="D38" s="27"/>
      <c r="E38" s="28"/>
      <c r="F38" s="28"/>
    </row>
    <row r="39" spans="1:254" ht="12" customHeight="1" x14ac:dyDescent="0.25">
      <c r="A39" s="110" t="s">
        <v>51</v>
      </c>
      <c r="B39" s="111"/>
      <c r="C39" s="111"/>
      <c r="D39" s="111"/>
      <c r="E39" s="111"/>
      <c r="F39" s="112"/>
    </row>
    <row r="40" spans="1:254" s="17" customFormat="1" ht="24" customHeight="1" x14ac:dyDescent="0.25">
      <c r="A40" s="31" t="s">
        <v>52</v>
      </c>
      <c r="B40" s="31" t="s">
        <v>53</v>
      </c>
      <c r="C40" s="31" t="s">
        <v>110</v>
      </c>
      <c r="D40" s="31" t="s">
        <v>28</v>
      </c>
      <c r="E40" s="31" t="s">
        <v>29</v>
      </c>
      <c r="F40" s="31" t="s">
        <v>30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</row>
    <row r="41" spans="1:254" ht="12.75" customHeight="1" x14ac:dyDescent="0.25">
      <c r="A41" s="119" t="s">
        <v>54</v>
      </c>
      <c r="B41" s="119"/>
      <c r="C41" s="119"/>
      <c r="D41" s="119"/>
      <c r="E41" s="119"/>
      <c r="F41" s="119"/>
    </row>
    <row r="42" spans="1:254" ht="12.75" customHeight="1" x14ac:dyDescent="0.25">
      <c r="A42" s="32" t="s">
        <v>55</v>
      </c>
      <c r="B42" s="32" t="s">
        <v>56</v>
      </c>
      <c r="C42" s="33">
        <v>200</v>
      </c>
      <c r="D42" s="32" t="s">
        <v>57</v>
      </c>
      <c r="E42" s="75">
        <v>752</v>
      </c>
      <c r="F42" s="75">
        <f t="shared" ref="F42:F48" si="1">(C42*E42)</f>
        <v>150400</v>
      </c>
    </row>
    <row r="43" spans="1:254" ht="12.75" customHeight="1" x14ac:dyDescent="0.25">
      <c r="A43" s="32" t="s">
        <v>58</v>
      </c>
      <c r="B43" s="32" t="s">
        <v>56</v>
      </c>
      <c r="C43" s="33">
        <v>66</v>
      </c>
      <c r="D43" s="32" t="s">
        <v>57</v>
      </c>
      <c r="E43" s="75">
        <v>1157</v>
      </c>
      <c r="F43" s="75">
        <f t="shared" si="1"/>
        <v>76362</v>
      </c>
    </row>
    <row r="44" spans="1:254" ht="12.75" customHeight="1" x14ac:dyDescent="0.25">
      <c r="A44" s="32" t="s">
        <v>59</v>
      </c>
      <c r="B44" s="32" t="s">
        <v>56</v>
      </c>
      <c r="C44" s="33">
        <v>100</v>
      </c>
      <c r="D44" s="32" t="s">
        <v>57</v>
      </c>
      <c r="E44" s="75">
        <v>1250</v>
      </c>
      <c r="F44" s="75">
        <f t="shared" si="1"/>
        <v>125000</v>
      </c>
    </row>
    <row r="45" spans="1:254" ht="12.75" customHeight="1" x14ac:dyDescent="0.25">
      <c r="A45" s="32" t="s">
        <v>60</v>
      </c>
      <c r="B45" s="32" t="s">
        <v>56</v>
      </c>
      <c r="C45" s="33">
        <v>100</v>
      </c>
      <c r="D45" s="32" t="s">
        <v>57</v>
      </c>
      <c r="E45" s="75">
        <v>388</v>
      </c>
      <c r="F45" s="75">
        <f t="shared" si="1"/>
        <v>38800</v>
      </c>
    </row>
    <row r="46" spans="1:254" ht="12.75" customHeight="1" x14ac:dyDescent="0.25">
      <c r="A46" s="32" t="s">
        <v>61</v>
      </c>
      <c r="B46" s="32" t="s">
        <v>56</v>
      </c>
      <c r="C46" s="33">
        <v>60</v>
      </c>
      <c r="D46" s="32" t="s">
        <v>57</v>
      </c>
      <c r="E46" s="75">
        <v>2146</v>
      </c>
      <c r="F46" s="75">
        <f t="shared" si="1"/>
        <v>128760</v>
      </c>
    </row>
    <row r="47" spans="1:254" ht="12.75" customHeight="1" x14ac:dyDescent="0.25">
      <c r="A47" s="32" t="s">
        <v>62</v>
      </c>
      <c r="B47" s="32" t="s">
        <v>63</v>
      </c>
      <c r="C47" s="33">
        <v>5</v>
      </c>
      <c r="D47" s="32" t="s">
        <v>64</v>
      </c>
      <c r="E47" s="75">
        <v>5068</v>
      </c>
      <c r="F47" s="75">
        <f t="shared" si="1"/>
        <v>25340</v>
      </c>
    </row>
    <row r="48" spans="1:254" ht="12.75" customHeight="1" x14ac:dyDescent="0.25">
      <c r="A48" s="32" t="s">
        <v>65</v>
      </c>
      <c r="B48" s="32" t="s">
        <v>56</v>
      </c>
      <c r="C48" s="33">
        <v>2</v>
      </c>
      <c r="D48" s="32" t="s">
        <v>66</v>
      </c>
      <c r="E48" s="75">
        <v>9163</v>
      </c>
      <c r="F48" s="75">
        <f t="shared" si="1"/>
        <v>18326</v>
      </c>
    </row>
    <row r="49" spans="1:254" ht="12.75" customHeight="1" x14ac:dyDescent="0.25">
      <c r="A49" s="120" t="s">
        <v>67</v>
      </c>
      <c r="B49" s="121"/>
      <c r="C49" s="121"/>
      <c r="D49" s="121"/>
      <c r="E49" s="121"/>
      <c r="F49" s="122"/>
    </row>
    <row r="50" spans="1:254" ht="12.75" customHeight="1" x14ac:dyDescent="0.25">
      <c r="A50" s="34" t="s">
        <v>68</v>
      </c>
      <c r="B50" s="35" t="s">
        <v>63</v>
      </c>
      <c r="C50" s="35">
        <v>0.3</v>
      </c>
      <c r="D50" s="35" t="s">
        <v>69</v>
      </c>
      <c r="E50" s="76">
        <v>32320</v>
      </c>
      <c r="F50" s="76">
        <f>C50*E50</f>
        <v>9696</v>
      </c>
    </row>
    <row r="51" spans="1:254" ht="12.75" customHeight="1" x14ac:dyDescent="0.25">
      <c r="A51" s="34" t="s">
        <v>70</v>
      </c>
      <c r="B51" s="35" t="s">
        <v>63</v>
      </c>
      <c r="C51" s="35">
        <v>0.3</v>
      </c>
      <c r="D51" s="35" t="s">
        <v>36</v>
      </c>
      <c r="E51" s="76">
        <v>195070</v>
      </c>
      <c r="F51" s="76">
        <f>C51*E51</f>
        <v>58521</v>
      </c>
    </row>
    <row r="52" spans="1:254" ht="12.75" customHeight="1" x14ac:dyDescent="0.25">
      <c r="A52" s="123" t="s">
        <v>71</v>
      </c>
      <c r="B52" s="124"/>
      <c r="C52" s="124"/>
      <c r="D52" s="124"/>
      <c r="E52" s="124"/>
      <c r="F52" s="125"/>
    </row>
    <row r="53" spans="1:254" ht="12.75" customHeight="1" x14ac:dyDescent="0.25">
      <c r="A53" s="36" t="s">
        <v>72</v>
      </c>
      <c r="B53" s="36" t="s">
        <v>56</v>
      </c>
      <c r="C53" s="37">
        <v>2</v>
      </c>
      <c r="D53" s="36" t="s">
        <v>73</v>
      </c>
      <c r="E53" s="77">
        <v>9706</v>
      </c>
      <c r="F53" s="77">
        <f>(C53*E53)</f>
        <v>19412</v>
      </c>
    </row>
    <row r="54" spans="1:254" ht="12.75" customHeight="1" x14ac:dyDescent="0.25">
      <c r="A54" s="38" t="s">
        <v>74</v>
      </c>
      <c r="B54" s="38" t="s">
        <v>56</v>
      </c>
      <c r="C54" s="39">
        <v>1</v>
      </c>
      <c r="D54" s="38" t="s">
        <v>64</v>
      </c>
      <c r="E54" s="78">
        <v>28347</v>
      </c>
      <c r="F54" s="78">
        <f>(C54*E54)</f>
        <v>28347</v>
      </c>
    </row>
    <row r="55" spans="1:254" ht="13.5" customHeight="1" x14ac:dyDescent="0.25">
      <c r="A55" s="126" t="s">
        <v>75</v>
      </c>
      <c r="B55" s="127"/>
      <c r="C55" s="127"/>
      <c r="D55" s="127"/>
      <c r="E55" s="128"/>
      <c r="F55" s="79">
        <f>F42+F43+F44+F45+F46+F47+F48+F50+F51+F53+F54</f>
        <v>678964</v>
      </c>
    </row>
    <row r="56" spans="1:254" ht="12" customHeight="1" x14ac:dyDescent="0.25">
      <c r="A56" s="26"/>
      <c r="B56" s="27"/>
      <c r="C56" s="27"/>
      <c r="D56" s="27"/>
      <c r="E56" s="28"/>
      <c r="F56" s="40"/>
    </row>
    <row r="57" spans="1:254" ht="12" customHeight="1" x14ac:dyDescent="0.25">
      <c r="A57" s="110" t="s">
        <v>76</v>
      </c>
      <c r="B57" s="111"/>
      <c r="C57" s="111"/>
      <c r="D57" s="111"/>
      <c r="E57" s="111"/>
      <c r="F57" s="112"/>
    </row>
    <row r="58" spans="1:254" s="17" customFormat="1" ht="24" customHeight="1" x14ac:dyDescent="0.25">
      <c r="A58" s="29" t="s">
        <v>77</v>
      </c>
      <c r="B58" s="30" t="s">
        <v>53</v>
      </c>
      <c r="C58" s="30" t="s">
        <v>111</v>
      </c>
      <c r="D58" s="29" t="s">
        <v>28</v>
      </c>
      <c r="E58" s="30" t="s">
        <v>29</v>
      </c>
      <c r="F58" s="29" t="s">
        <v>30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</row>
    <row r="59" spans="1:254" ht="12.75" x14ac:dyDescent="0.25">
      <c r="A59" s="5" t="s">
        <v>78</v>
      </c>
      <c r="B59" s="8" t="s">
        <v>79</v>
      </c>
      <c r="C59" s="7">
        <v>1</v>
      </c>
      <c r="D59" s="5" t="s">
        <v>80</v>
      </c>
      <c r="E59" s="69">
        <v>34689</v>
      </c>
      <c r="F59" s="69">
        <f>C59*E59</f>
        <v>34689</v>
      </c>
    </row>
    <row r="60" spans="1:254" ht="12.75" x14ac:dyDescent="0.25">
      <c r="A60" s="5" t="s">
        <v>81</v>
      </c>
      <c r="B60" s="8" t="s">
        <v>79</v>
      </c>
      <c r="C60" s="7">
        <v>1</v>
      </c>
      <c r="D60" s="5" t="s">
        <v>73</v>
      </c>
      <c r="E60" s="69">
        <v>29738</v>
      </c>
      <c r="F60" s="69">
        <f>C60*E60</f>
        <v>29738</v>
      </c>
    </row>
    <row r="61" spans="1:254" ht="12.75" x14ac:dyDescent="0.25">
      <c r="A61" s="41" t="s">
        <v>82</v>
      </c>
      <c r="B61" s="42"/>
      <c r="C61" s="7"/>
      <c r="D61" s="43"/>
      <c r="E61" s="9"/>
      <c r="F61" s="9">
        <f>(C61*E61)</f>
        <v>0</v>
      </c>
    </row>
    <row r="62" spans="1:254" ht="13.5" customHeight="1" x14ac:dyDescent="0.25">
      <c r="A62" s="116" t="s">
        <v>83</v>
      </c>
      <c r="B62" s="117"/>
      <c r="C62" s="117"/>
      <c r="D62" s="117"/>
      <c r="E62" s="118"/>
      <c r="F62" s="80">
        <f>SUM(F59:F61)</f>
        <v>64427</v>
      </c>
    </row>
    <row r="63" spans="1:254" ht="12" customHeight="1" x14ac:dyDescent="0.25">
      <c r="A63" s="44"/>
      <c r="B63" s="44"/>
      <c r="C63" s="44"/>
      <c r="D63" s="44"/>
      <c r="E63" s="45"/>
      <c r="F63" s="45"/>
    </row>
    <row r="64" spans="1:254" ht="12" customHeight="1" x14ac:dyDescent="0.25">
      <c r="A64" s="129" t="s">
        <v>84</v>
      </c>
      <c r="B64" s="130"/>
      <c r="C64" s="130"/>
      <c r="D64" s="130"/>
      <c r="E64" s="131"/>
      <c r="F64" s="81">
        <f>F27+F37+F55+F62</f>
        <v>6058391</v>
      </c>
    </row>
    <row r="65" spans="1:6" ht="12" customHeight="1" x14ac:dyDescent="0.25">
      <c r="A65" s="132" t="s">
        <v>85</v>
      </c>
      <c r="B65" s="133"/>
      <c r="C65" s="133"/>
      <c r="D65" s="133"/>
      <c r="E65" s="134"/>
      <c r="F65" s="82">
        <f>F64*0.05</f>
        <v>302919.55</v>
      </c>
    </row>
    <row r="66" spans="1:6" ht="12" customHeight="1" x14ac:dyDescent="0.25">
      <c r="A66" s="113" t="s">
        <v>86</v>
      </c>
      <c r="B66" s="114"/>
      <c r="C66" s="114"/>
      <c r="D66" s="114"/>
      <c r="E66" s="115"/>
      <c r="F66" s="83">
        <f>F65+F64</f>
        <v>6361310.5499999998</v>
      </c>
    </row>
    <row r="67" spans="1:6" ht="12" customHeight="1" x14ac:dyDescent="0.25">
      <c r="A67" s="132" t="s">
        <v>87</v>
      </c>
      <c r="B67" s="133"/>
      <c r="C67" s="133"/>
      <c r="D67" s="133"/>
      <c r="E67" s="134"/>
      <c r="F67" s="82">
        <f>F11</f>
        <v>10800000</v>
      </c>
    </row>
    <row r="68" spans="1:6" ht="12" customHeight="1" x14ac:dyDescent="0.25">
      <c r="A68" s="136" t="s">
        <v>88</v>
      </c>
      <c r="B68" s="137"/>
      <c r="C68" s="137"/>
      <c r="D68" s="137"/>
      <c r="E68" s="138"/>
      <c r="F68" s="84">
        <f>F67-F66</f>
        <v>4438689.45</v>
      </c>
    </row>
    <row r="69" spans="1:6" ht="12" customHeight="1" x14ac:dyDescent="0.25">
      <c r="A69" s="46" t="s">
        <v>107</v>
      </c>
      <c r="B69" s="47"/>
      <c r="C69" s="47"/>
      <c r="D69" s="47"/>
      <c r="E69" s="47"/>
      <c r="F69" s="48"/>
    </row>
    <row r="70" spans="1:6" ht="12.75" customHeight="1" thickBot="1" x14ac:dyDescent="0.3">
      <c r="A70" s="49"/>
      <c r="B70" s="47"/>
      <c r="C70" s="47"/>
      <c r="D70" s="47"/>
      <c r="E70" s="47"/>
      <c r="F70" s="48"/>
    </row>
    <row r="71" spans="1:6" ht="12" customHeight="1" x14ac:dyDescent="0.25">
      <c r="A71" s="139" t="s">
        <v>108</v>
      </c>
      <c r="B71" s="140"/>
      <c r="C71" s="140"/>
      <c r="D71" s="140"/>
      <c r="E71" s="140"/>
      <c r="F71" s="141"/>
    </row>
    <row r="72" spans="1:6" ht="12" customHeight="1" x14ac:dyDescent="0.25">
      <c r="A72" s="142" t="s">
        <v>89</v>
      </c>
      <c r="B72" s="143"/>
      <c r="C72" s="143"/>
      <c r="D72" s="143"/>
      <c r="E72" s="143"/>
      <c r="F72" s="144"/>
    </row>
    <row r="73" spans="1:6" ht="12" customHeight="1" x14ac:dyDescent="0.25">
      <c r="A73" s="142" t="s">
        <v>90</v>
      </c>
      <c r="B73" s="143"/>
      <c r="C73" s="143"/>
      <c r="D73" s="143"/>
      <c r="E73" s="143"/>
      <c r="F73" s="144"/>
    </row>
    <row r="74" spans="1:6" ht="12" customHeight="1" x14ac:dyDescent="0.25">
      <c r="A74" s="142" t="s">
        <v>91</v>
      </c>
      <c r="B74" s="143"/>
      <c r="C74" s="143"/>
      <c r="D74" s="143"/>
      <c r="E74" s="143"/>
      <c r="F74" s="144"/>
    </row>
    <row r="75" spans="1:6" ht="12" customHeight="1" x14ac:dyDescent="0.25">
      <c r="A75" s="142" t="s">
        <v>92</v>
      </c>
      <c r="B75" s="143"/>
      <c r="C75" s="143"/>
      <c r="D75" s="143"/>
      <c r="E75" s="143"/>
      <c r="F75" s="144"/>
    </row>
    <row r="76" spans="1:6" ht="12" customHeight="1" x14ac:dyDescent="0.25">
      <c r="A76" s="142" t="s">
        <v>93</v>
      </c>
      <c r="B76" s="143"/>
      <c r="C76" s="143"/>
      <c r="D76" s="143"/>
      <c r="E76" s="143"/>
      <c r="F76" s="144"/>
    </row>
    <row r="77" spans="1:6" ht="12.75" customHeight="1" thickBot="1" x14ac:dyDescent="0.3">
      <c r="A77" s="145" t="s">
        <v>94</v>
      </c>
      <c r="B77" s="146"/>
      <c r="C77" s="146"/>
      <c r="D77" s="146"/>
      <c r="E77" s="146"/>
      <c r="F77" s="147"/>
    </row>
    <row r="78" spans="1:6" ht="12.75" customHeight="1" thickBot="1" x14ac:dyDescent="0.3">
      <c r="A78" s="49"/>
      <c r="B78" s="49"/>
      <c r="C78" s="49"/>
      <c r="D78" s="49"/>
      <c r="E78" s="49"/>
      <c r="F78" s="48"/>
    </row>
    <row r="79" spans="1:6" ht="15" customHeight="1" thickBot="1" x14ac:dyDescent="0.3">
      <c r="A79" s="148" t="s">
        <v>95</v>
      </c>
      <c r="B79" s="149"/>
      <c r="C79" s="150"/>
      <c r="D79" s="50"/>
      <c r="E79" s="50"/>
      <c r="F79" s="48"/>
    </row>
    <row r="80" spans="1:6" ht="12" customHeight="1" x14ac:dyDescent="0.25">
      <c r="A80" s="51" t="s">
        <v>77</v>
      </c>
      <c r="B80" s="52" t="s">
        <v>112</v>
      </c>
      <c r="C80" s="53" t="s">
        <v>96</v>
      </c>
      <c r="D80" s="50"/>
      <c r="E80" s="50"/>
      <c r="F80" s="48"/>
    </row>
    <row r="81" spans="1:6" ht="12" customHeight="1" x14ac:dyDescent="0.25">
      <c r="A81" s="54" t="s">
        <v>97</v>
      </c>
      <c r="B81" s="69">
        <f>F27</f>
        <v>5315000</v>
      </c>
      <c r="C81" s="55">
        <f>(B81/B87)</f>
        <v>0.8394439071854275</v>
      </c>
      <c r="D81" s="50"/>
      <c r="E81" s="50"/>
      <c r="F81" s="48"/>
    </row>
    <row r="82" spans="1:6" ht="12" customHeight="1" x14ac:dyDescent="0.25">
      <c r="A82" s="54" t="s">
        <v>98</v>
      </c>
      <c r="B82" s="69">
        <v>0</v>
      </c>
      <c r="C82" s="55">
        <v>0</v>
      </c>
      <c r="D82" s="50"/>
      <c r="E82" s="50"/>
      <c r="F82" s="48"/>
    </row>
    <row r="83" spans="1:6" ht="12" customHeight="1" x14ac:dyDescent="0.25">
      <c r="A83" s="54" t="s">
        <v>99</v>
      </c>
      <c r="B83" s="69">
        <v>0</v>
      </c>
      <c r="C83" s="55">
        <f>(B83/B87)</f>
        <v>0</v>
      </c>
      <c r="D83" s="50"/>
      <c r="E83" s="50"/>
      <c r="F83" s="48"/>
    </row>
    <row r="84" spans="1:6" ht="12" customHeight="1" x14ac:dyDescent="0.25">
      <c r="A84" s="54" t="s">
        <v>52</v>
      </c>
      <c r="B84" s="69">
        <f>F55</f>
        <v>678964</v>
      </c>
      <c r="C84" s="55">
        <f>(B84/B87)</f>
        <v>0.10723465531481591</v>
      </c>
      <c r="D84" s="50"/>
      <c r="E84" s="50"/>
      <c r="F84" s="48"/>
    </row>
    <row r="85" spans="1:6" ht="12" customHeight="1" x14ac:dyDescent="0.25">
      <c r="A85" s="54" t="s">
        <v>100</v>
      </c>
      <c r="B85" s="69">
        <f>F59</f>
        <v>34689</v>
      </c>
      <c r="C85" s="55">
        <f>(B85/B87)</f>
        <v>5.4787337152126612E-3</v>
      </c>
      <c r="D85" s="56"/>
      <c r="E85" s="56"/>
      <c r="F85" s="48"/>
    </row>
    <row r="86" spans="1:6" ht="12" customHeight="1" x14ac:dyDescent="0.25">
      <c r="A86" s="54" t="s">
        <v>101</v>
      </c>
      <c r="B86" s="69">
        <f>F65</f>
        <v>302919.55</v>
      </c>
      <c r="C86" s="55">
        <f>(B86/B87)</f>
        <v>4.7842703784544013E-2</v>
      </c>
      <c r="D86" s="56"/>
      <c r="E86" s="56"/>
      <c r="F86" s="48"/>
    </row>
    <row r="87" spans="1:6" ht="12.75" customHeight="1" thickBot="1" x14ac:dyDescent="0.3">
      <c r="A87" s="57" t="s">
        <v>102</v>
      </c>
      <c r="B87" s="85">
        <f>SUM(B81:B86)</f>
        <v>6331572.5499999998</v>
      </c>
      <c r="C87" s="58">
        <f>SUM(C81:C86)</f>
        <v>1</v>
      </c>
      <c r="D87" s="56"/>
      <c r="E87" s="56"/>
      <c r="F87" s="48"/>
    </row>
    <row r="88" spans="1:6" ht="12" customHeight="1" thickBot="1" x14ac:dyDescent="0.3">
      <c r="A88" s="49"/>
      <c r="B88" s="47"/>
      <c r="C88" s="47"/>
      <c r="D88" s="47"/>
      <c r="E88" s="47"/>
      <c r="F88" s="48"/>
    </row>
    <row r="89" spans="1:6" ht="12" customHeight="1" thickBot="1" x14ac:dyDescent="0.3">
      <c r="A89" s="148" t="s">
        <v>103</v>
      </c>
      <c r="B89" s="149"/>
      <c r="C89" s="149"/>
      <c r="D89" s="150"/>
      <c r="E89" s="56"/>
      <c r="F89" s="48"/>
    </row>
    <row r="90" spans="1:6" ht="12" customHeight="1" x14ac:dyDescent="0.25">
      <c r="A90" s="89" t="s">
        <v>104</v>
      </c>
      <c r="B90" s="88">
        <v>14000</v>
      </c>
      <c r="C90" s="88">
        <v>15000</v>
      </c>
      <c r="D90" s="90">
        <v>16000</v>
      </c>
      <c r="E90" s="59"/>
      <c r="F90" s="60"/>
    </row>
    <row r="91" spans="1:6" ht="13.5" thickBot="1" x14ac:dyDescent="0.3">
      <c r="A91" s="61" t="s">
        <v>105</v>
      </c>
      <c r="B91" s="86">
        <f>(F66/B90)</f>
        <v>454.37932499999999</v>
      </c>
      <c r="C91" s="86">
        <f>(F66/C90)</f>
        <v>424.08736999999996</v>
      </c>
      <c r="D91" s="87">
        <f>(F66/D90)</f>
        <v>397.58190937500001</v>
      </c>
      <c r="E91" s="59"/>
      <c r="F91" s="60"/>
    </row>
    <row r="92" spans="1:6" ht="15.6" customHeight="1" x14ac:dyDescent="0.25">
      <c r="A92" s="135" t="s">
        <v>106</v>
      </c>
      <c r="B92" s="135"/>
      <c r="C92" s="135"/>
      <c r="D92" s="135"/>
      <c r="E92" s="49"/>
      <c r="F92" s="49"/>
    </row>
  </sheetData>
  <mergeCells count="36">
    <mergeCell ref="A92:D92"/>
    <mergeCell ref="A67:E67"/>
    <mergeCell ref="A68:E68"/>
    <mergeCell ref="A71:F71"/>
    <mergeCell ref="A72:F72"/>
    <mergeCell ref="A73:F73"/>
    <mergeCell ref="A74:F74"/>
    <mergeCell ref="A75:F75"/>
    <mergeCell ref="A76:F76"/>
    <mergeCell ref="A77:F77"/>
    <mergeCell ref="A79:C79"/>
    <mergeCell ref="A89:D89"/>
    <mergeCell ref="A66:E66"/>
    <mergeCell ref="A34:F34"/>
    <mergeCell ref="A37:E37"/>
    <mergeCell ref="A39:F39"/>
    <mergeCell ref="A41:F41"/>
    <mergeCell ref="A49:F49"/>
    <mergeCell ref="A52:F52"/>
    <mergeCell ref="A55:E55"/>
    <mergeCell ref="A57:F57"/>
    <mergeCell ref="A62:E62"/>
    <mergeCell ref="A64:E64"/>
    <mergeCell ref="A65:E65"/>
    <mergeCell ref="A32:E32"/>
    <mergeCell ref="D8:E8"/>
    <mergeCell ref="D9:E9"/>
    <mergeCell ref="D10:E10"/>
    <mergeCell ref="D11:E11"/>
    <mergeCell ref="D12:E12"/>
    <mergeCell ref="D13:E13"/>
    <mergeCell ref="D14:E14"/>
    <mergeCell ref="A16:F16"/>
    <mergeCell ref="A18:F18"/>
    <mergeCell ref="A27:E27"/>
    <mergeCell ref="A29:F2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Arándanos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Zuniga Herrera Teresa de Jesus</dc:creator>
  <cp:lastModifiedBy>Zuniga Herrera Teresa de Jesus</cp:lastModifiedBy>
  <dcterms:created xsi:type="dcterms:W3CDTF">2023-03-31T17:50:40Z</dcterms:created>
  <dcterms:modified xsi:type="dcterms:W3CDTF">2023-03-31T19:41:15Z</dcterms:modified>
</cp:coreProperties>
</file>