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Linares\"/>
    </mc:Choice>
  </mc:AlternateContent>
  <bookViews>
    <workbookView xWindow="0" yWindow="0" windowWidth="28800" windowHeight="12300"/>
  </bookViews>
  <sheets>
    <sheet name="Artesania Madera" sheetId="1" r:id="rId1"/>
  </sheets>
  <calcPr calcId="162913"/>
</workbook>
</file>

<file path=xl/calcChain.xml><?xml version="1.0" encoding="utf-8"?>
<calcChain xmlns="http://schemas.openxmlformats.org/spreadsheetml/2006/main">
  <c r="G51" i="1" l="1"/>
  <c r="G26" i="1" l="1"/>
  <c r="G57" i="1"/>
  <c r="G28" i="1"/>
  <c r="G27" i="1"/>
  <c r="G38" i="1"/>
  <c r="G46" i="1"/>
  <c r="G44" i="1"/>
  <c r="G43" i="1"/>
  <c r="G48" i="1" l="1"/>
  <c r="G49" i="1"/>
  <c r="G50" i="1"/>
  <c r="G52" i="1"/>
  <c r="G24" i="1"/>
  <c r="G25" i="1"/>
  <c r="C81" i="1" l="1"/>
  <c r="G47" i="1"/>
  <c r="G45" i="1"/>
  <c r="G23" i="1"/>
  <c r="G22" i="1"/>
  <c r="G21" i="1"/>
  <c r="G12" i="1"/>
  <c r="G63" i="1" s="1"/>
  <c r="G29" i="1" l="1"/>
  <c r="C77" i="1" s="1"/>
  <c r="G53" i="1"/>
  <c r="C80" i="1" s="1"/>
  <c r="G39" i="1"/>
  <c r="G60" i="1" l="1"/>
  <c r="G61" i="1" s="1"/>
  <c r="G62" i="1" l="1"/>
  <c r="C82" i="1"/>
  <c r="D88" i="1" l="1"/>
  <c r="G64" i="1"/>
  <c r="C83" i="1"/>
  <c r="D82" i="1" s="1"/>
  <c r="E88" i="1"/>
  <c r="C88" i="1"/>
  <c r="D80" i="1" l="1"/>
  <c r="D77" i="1"/>
  <c r="D79" i="1"/>
  <c r="D81" i="1"/>
  <c r="D83" i="1" l="1"/>
</calcChain>
</file>

<file path=xl/sharedStrings.xml><?xml version="1.0" encoding="utf-8"?>
<sst xmlns="http://schemas.openxmlformats.org/spreadsheetml/2006/main" count="155" uniqueCount="100">
  <si>
    <t>RUBRO O CULTIVO</t>
  </si>
  <si>
    <t xml:space="preserve">ARTESANIA EN MADERA  </t>
  </si>
  <si>
    <t>RENDIMIENTO (UNIDAD X AÑO)</t>
  </si>
  <si>
    <t>ORIGEN</t>
  </si>
  <si>
    <t>NATIVA Y OTROS</t>
  </si>
  <si>
    <t>FECHA ESTIMADA  PRECIO VENTA</t>
  </si>
  <si>
    <t>ENERO-DICIEMBRE</t>
  </si>
  <si>
    <t>NIVEL TECNOLÓGICO</t>
  </si>
  <si>
    <t>MEDIO</t>
  </si>
  <si>
    <t>PRECIO ESPERADO ($ UNIDAD)</t>
  </si>
  <si>
    <t>REGIÓN</t>
  </si>
  <si>
    <t>DEL MAULE</t>
  </si>
  <si>
    <t>INGRESO ESPERADO, con IVA ($)</t>
  </si>
  <si>
    <t>AGENCIA DE ÁREA</t>
  </si>
  <si>
    <t>DESTINO PRODUCCION</t>
  </si>
  <si>
    <t>MER NACIONAL</t>
  </si>
  <si>
    <t>COMUNA/LOCALIDAD</t>
  </si>
  <si>
    <t>FECHA DE COSECHA</t>
  </si>
  <si>
    <t>FECHA PRECIO INSUMOS</t>
  </si>
  <si>
    <t>CONTINGENCIA</t>
  </si>
  <si>
    <t>CAMBIOS DE TEMPERATURA</t>
  </si>
  <si>
    <t>COSTOS DIRECTOS DE PRODUCCIÓN 150 PIEZAS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</si>
  <si>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</si>
  <si>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</si>
  <si>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</si>
  <si>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</si>
  <si>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</si>
  <si>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</si>
  <si>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</si>
  <si>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CORTAR LA MADERA</t>
  </si>
  <si>
    <t>JH</t>
  </si>
  <si>
    <t>Enero-Diciembre</t>
  </si>
  <si>
    <t>TRASLADO DE MADERA</t>
  </si>
  <si>
    <t>ACOPIO DE MADERA</t>
  </si>
  <si>
    <t>DIMENSIONAR MADERA</t>
  </si>
  <si>
    <t>DAR FORMA A LA PIEZA</t>
  </si>
  <si>
    <t>ENSAMBLE</t>
  </si>
  <si>
    <t>PULIR</t>
  </si>
  <si>
    <t>BARNIZAR</t>
  </si>
  <si>
    <t>Subtotal Jornadas Hombre</t>
  </si>
  <si>
    <t>JORNADAS ANIMAL</t>
  </si>
  <si>
    <t>N/A</t>
  </si>
  <si>
    <t>Subtotal Jornadas Animal</t>
  </si>
  <si>
    <t>MAQUINARIA</t>
  </si>
  <si>
    <t>MOTOSIERRA PARA CORTE</t>
  </si>
  <si>
    <t>Subtotal Costo Maquinaria</t>
  </si>
  <si>
    <t>INSUMOS</t>
  </si>
  <si>
    <t>Insumos</t>
  </si>
  <si>
    <t>Unidad (Kg/l/u)</t>
  </si>
  <si>
    <t>Cantidad (Kg/l/u)</t>
  </si>
  <si>
    <t>BENCINA</t>
  </si>
  <si>
    <t>LT</t>
  </si>
  <si>
    <t>ACEITE</t>
  </si>
  <si>
    <t>IMPREGNANTE</t>
  </si>
  <si>
    <t>LIJA</t>
  </si>
  <si>
    <t>Un</t>
  </si>
  <si>
    <t>BROCHA</t>
  </si>
  <si>
    <t>TORNILLOS</t>
  </si>
  <si>
    <t>Caja</t>
  </si>
  <si>
    <t>AGUARRAS</t>
  </si>
  <si>
    <t>BARNIZ</t>
  </si>
  <si>
    <t>MADERA</t>
  </si>
  <si>
    <t>Pulgada</t>
  </si>
  <si>
    <t>COLAFRIA</t>
  </si>
  <si>
    <t>KG</t>
  </si>
  <si>
    <t>Subtotal Insumos</t>
  </si>
  <si>
    <t>OTROS</t>
  </si>
  <si>
    <t>Item</t>
  </si>
  <si>
    <t>ELECTRICIDAD</t>
  </si>
  <si>
    <t>KWH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</si>
  <si>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</si>
  <si>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</si>
  <si>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</si>
  <si>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</si>
  <si>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</si>
  <si>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</si>
  <si>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</si>
  <si>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</si>
  <si>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</si>
  <si>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</si>
  <si>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</si>
  <si>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</si>
  <si>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</si>
  <si>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</si>
  <si>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</si>
  <si>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$/150 pzs</t>
  </si>
  <si>
    <t>%</t>
  </si>
  <si>
    <t>Mano de obra</t>
  </si>
  <si>
    <t>Jornada Animal</t>
  </si>
  <si>
    <t>Maquinaria</t>
  </si>
  <si>
    <t>Otros</t>
  </si>
  <si>
    <t>Imprevistos</t>
  </si>
  <si>
    <t>COSTO TOTAL</t>
  </si>
  <si>
    <t>ESCENARIOS COSTO UNITARIO  ($/pzs)</t>
  </si>
  <si>
    <t>Rendimiento ($/pza)</t>
  </si>
  <si>
    <t>Costo unitario ($/pza) (*)</t>
  </si>
  <si>
    <t>(*): Este valor representa el valor mìnimo de venta del producto</t>
  </si>
  <si>
    <t>MARZO/2023</t>
  </si>
  <si>
    <t>LINARES</t>
  </si>
  <si>
    <t>LINARES-COLBUN-Y BUENAS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</si>
</sst>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4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1">
    <xf numFmtId="0" fontId="0" fillId="0" borderId="0" xfId="0"/>
    <xf numFmtId="0" fontId="0" fillId="0" borderId="0" xfId="0" applyNumberFormat="1"/>
    <xf numFmtId="0" fontId="0" fillId="2" borderId="1" xfId="0" applyFill="1" applyBorder="1"/>
    <xf numFmtId="49" fontId="1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right" wrapText="1"/>
    </xf>
    <xf numFmtId="0" fontId="1" fillId="2" borderId="2" xfId="0" applyNumberFormat="1" applyFont="1" applyFill="1" applyBorder="1" applyAlignment="1">
      <alignment horizontal="center" wrapText="1"/>
    </xf>
    <xf numFmtId="0" fontId="0" fillId="0" borderId="1" xfId="0" applyNumberFormat="1" applyBorder="1"/>
    <xf numFmtId="0" fontId="4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/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6" borderId="1" xfId="0" applyFont="1" applyFill="1" applyBorder="1"/>
    <xf numFmtId="0" fontId="6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right" wrapText="1"/>
    </xf>
    <xf numFmtId="49" fontId="1" fillId="2" borderId="2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/>
    <xf numFmtId="167" fontId="1" fillId="2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/>
    <xf numFmtId="49" fontId="5" fillId="5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64" fontId="1" fillId="2" borderId="2" xfId="0" applyNumberFormat="1" applyFont="1" applyFill="1" applyBorder="1"/>
    <xf numFmtId="49" fontId="5" fillId="5" borderId="3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165" fontId="5" fillId="5" borderId="4" xfId="0" applyNumberFormat="1" applyFont="1" applyFill="1" applyBorder="1" applyAlignment="1">
      <alignment vertical="center"/>
    </xf>
    <xf numFmtId="49" fontId="5" fillId="3" borderId="6" xfId="0" applyNumberFormat="1" applyFont="1" applyFill="1" applyBorder="1" applyAlignment="1">
      <alignment vertical="center"/>
    </xf>
    <xf numFmtId="165" fontId="5" fillId="3" borderId="7" xfId="0" applyNumberFormat="1" applyFont="1" applyFill="1" applyBorder="1" applyAlignment="1">
      <alignment vertical="center"/>
    </xf>
    <xf numFmtId="49" fontId="5" fillId="5" borderId="6" xfId="0" applyNumberFormat="1" applyFont="1" applyFill="1" applyBorder="1" applyAlignment="1">
      <alignment vertical="center"/>
    </xf>
    <xf numFmtId="165" fontId="5" fillId="5" borderId="7" xfId="0" applyNumberFormat="1" applyFont="1" applyFill="1" applyBorder="1" applyAlignment="1">
      <alignment vertical="center"/>
    </xf>
    <xf numFmtId="49" fontId="5" fillId="5" borderId="8" xfId="0" applyNumberFormat="1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165" fontId="5" fillId="5" borderId="10" xfId="0" applyNumberFormat="1" applyFont="1" applyFill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0" fontId="9" fillId="2" borderId="5" xfId="0" applyFont="1" applyFill="1" applyBorder="1"/>
    <xf numFmtId="0" fontId="9" fillId="2" borderId="4" xfId="0" applyFont="1" applyFill="1" applyBorder="1"/>
    <xf numFmtId="49" fontId="9" fillId="2" borderId="6" xfId="0" applyNumberFormat="1" applyFont="1" applyFill="1" applyBorder="1" applyAlignment="1">
      <alignment vertical="center"/>
    </xf>
    <xf numFmtId="0" fontId="9" fillId="2" borderId="7" xfId="0" applyFont="1" applyFill="1" applyBorder="1"/>
    <xf numFmtId="49" fontId="9" fillId="2" borderId="8" xfId="0" applyNumberFormat="1" applyFont="1" applyFill="1" applyBorder="1" applyAlignment="1">
      <alignment vertical="center"/>
    </xf>
    <xf numFmtId="0" fontId="9" fillId="2" borderId="9" xfId="0" applyFont="1" applyFill="1" applyBorder="1"/>
    <xf numFmtId="0" fontId="9" fillId="2" borderId="10" xfId="0" applyFont="1" applyFill="1" applyBorder="1"/>
    <xf numFmtId="0" fontId="9" fillId="8" borderId="2" xfId="0" applyFont="1" applyFill="1" applyBorder="1"/>
    <xf numFmtId="49" fontId="7" fillId="7" borderId="2" xfId="0" applyNumberFormat="1" applyFont="1" applyFill="1" applyBorder="1" applyAlignment="1">
      <alignment vertical="center"/>
    </xf>
    <xf numFmtId="49" fontId="7" fillId="7" borderId="2" xfId="0" applyNumberFormat="1" applyFont="1" applyFill="1" applyBorder="1" applyAlignment="1">
      <alignment horizontal="center" vertical="center"/>
    </xf>
    <xf numFmtId="49" fontId="7" fillId="7" borderId="2" xfId="0" applyNumberFormat="1" applyFont="1" applyFill="1" applyBorder="1"/>
    <xf numFmtId="49" fontId="7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9" fontId="9" fillId="2" borderId="2" xfId="0" applyNumberFormat="1" applyFont="1" applyFill="1" applyBorder="1"/>
    <xf numFmtId="0" fontId="7" fillId="2" borderId="2" xfId="0" applyNumberFormat="1" applyFont="1" applyFill="1" applyBorder="1" applyAlignment="1">
      <alignment vertical="center"/>
    </xf>
    <xf numFmtId="166" fontId="7" fillId="2" borderId="2" xfId="0" applyNumberFormat="1" applyFont="1" applyFill="1" applyBorder="1" applyAlignment="1">
      <alignment vertical="center"/>
    </xf>
    <xf numFmtId="166" fontId="7" fillId="7" borderId="2" xfId="0" applyNumberFormat="1" applyFont="1" applyFill="1" applyBorder="1" applyAlignment="1">
      <alignment vertical="center"/>
    </xf>
    <xf numFmtId="9" fontId="7" fillId="7" borderId="2" xfId="0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49" fontId="10" fillId="8" borderId="2" xfId="0" applyNumberFormat="1" applyFont="1" applyFill="1" applyBorder="1" applyAlignment="1">
      <alignment vertical="center"/>
    </xf>
    <xf numFmtId="0" fontId="7" fillId="7" borderId="2" xfId="0" applyNumberFormat="1" applyFont="1" applyFill="1" applyBorder="1" applyAlignment="1">
      <alignment vertical="center"/>
    </xf>
    <xf numFmtId="49" fontId="10" fillId="8" borderId="2" xfId="0" applyNumberFormat="1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/>
    <xf numFmtId="49" fontId="11" fillId="3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1</xdr:row>
      <xdr:rowOff>9525</xdr:rowOff>
    </xdr:from>
    <xdr:to>
      <xdr:col>7</xdr:col>
      <xdr:colOff>0</xdr:colOff>
      <xdr:row>7</xdr:row>
      <xdr:rowOff>41609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" y="197932"/>
          <a:ext cx="6358933" cy="1162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89"/>
  <sheetViews>
    <sheetView showGridLines="0" tabSelected="1" zoomScale="91" zoomScaleNormal="91" workbookViewId="0">
      <selection activeCell="H15" sqref="H15"/>
    </sheetView>
  </sheetViews>
  <sheetFormatPr baseColWidth="10" defaultColWidth="10.85546875" defaultRowHeight="11.25" customHeight="1" x14ac:dyDescent="0.25"/>
  <cols>
    <col min="1" max="1" width="4.42578125" style="10" customWidth="1"/>
    <col min="2" max="2" width="22" style="10" customWidth="1"/>
    <col min="3" max="3" width="19.42578125" style="10" customWidth="1"/>
    <col min="4" max="4" width="9.42578125" style="10" customWidth="1"/>
    <col min="5" max="6" width="14.42578125" style="10" customWidth="1"/>
    <col min="7" max="7" width="15.28515625" style="10" customWidth="1"/>
    <col min="8" max="9" width="10.85546875" style="10" customWidth="1"/>
    <col min="10" max="247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2"/>
      <c r="C8" s="11"/>
      <c r="D8" s="2"/>
      <c r="E8" s="2"/>
      <c r="F8" s="2"/>
      <c r="G8" s="2"/>
    </row>
    <row r="9" spans="1:7" ht="24" customHeight="1" x14ac:dyDescent="0.25">
      <c r="A9" s="2"/>
      <c r="B9" s="33" t="s">
        <v>0</v>
      </c>
      <c r="C9" s="34" t="s">
        <v>1</v>
      </c>
      <c r="D9" s="12"/>
      <c r="E9" s="95" t="s">
        <v>2</v>
      </c>
      <c r="F9" s="96"/>
      <c r="G9" s="36">
        <v>150</v>
      </c>
    </row>
    <row r="10" spans="1:7" ht="15" x14ac:dyDescent="0.25">
      <c r="A10" s="2"/>
      <c r="B10" s="6" t="s">
        <v>3</v>
      </c>
      <c r="C10" s="35" t="s">
        <v>4</v>
      </c>
      <c r="D10" s="12"/>
      <c r="E10" s="93" t="s">
        <v>5</v>
      </c>
      <c r="F10" s="94"/>
      <c r="G10" s="7" t="s">
        <v>6</v>
      </c>
    </row>
    <row r="11" spans="1:7" ht="15" x14ac:dyDescent="0.25">
      <c r="A11" s="2"/>
      <c r="B11" s="6" t="s">
        <v>7</v>
      </c>
      <c r="C11" s="7" t="s">
        <v>8</v>
      </c>
      <c r="D11" s="12"/>
      <c r="E11" s="93" t="s">
        <v>9</v>
      </c>
      <c r="F11" s="94"/>
      <c r="G11" s="37">
        <v>80000</v>
      </c>
    </row>
    <row r="12" spans="1:7" ht="11.25" customHeight="1" x14ac:dyDescent="0.25">
      <c r="A12" s="2"/>
      <c r="B12" s="6" t="s">
        <v>10</v>
      </c>
      <c r="C12" s="8" t="s">
        <v>11</v>
      </c>
      <c r="D12" s="12"/>
      <c r="E12" s="38" t="s">
        <v>12</v>
      </c>
      <c r="F12" s="39"/>
      <c r="G12" s="5">
        <f>(G9*G11)</f>
        <v>12000000</v>
      </c>
    </row>
    <row r="13" spans="1:7" ht="19.5" customHeight="1" x14ac:dyDescent="0.25">
      <c r="A13" s="2"/>
      <c r="B13" s="6" t="s">
        <v>13</v>
      </c>
      <c r="C13" s="8" t="s">
        <v>98</v>
      </c>
      <c r="D13" s="12"/>
      <c r="E13" s="93" t="s">
        <v>14</v>
      </c>
      <c r="F13" s="94"/>
      <c r="G13" s="8" t="s">
        <v>15</v>
      </c>
    </row>
    <row r="14" spans="1:7" ht="30" customHeight="1" x14ac:dyDescent="0.25">
      <c r="A14" s="2"/>
      <c r="B14" s="6" t="s">
        <v>16</v>
      </c>
      <c r="C14" s="8" t="s">
        <v>99</v>
      </c>
      <c r="D14" s="12"/>
      <c r="E14" s="93" t="s">
        <v>17</v>
      </c>
      <c r="F14" s="94"/>
      <c r="G14" s="7" t="s">
        <v>6</v>
      </c>
    </row>
    <row r="15" spans="1:7" ht="14.25" customHeight="1" x14ac:dyDescent="0.25">
      <c r="A15" s="2"/>
      <c r="B15" s="6" t="s">
        <v>18</v>
      </c>
      <c r="C15" s="7" t="s">
        <v>97</v>
      </c>
      <c r="D15" s="12"/>
      <c r="E15" s="97" t="s">
        <v>19</v>
      </c>
      <c r="F15" s="98"/>
      <c r="G15" s="8" t="s">
        <v>20</v>
      </c>
    </row>
    <row r="16" spans="1:7" ht="12" customHeight="1" x14ac:dyDescent="0.25">
      <c r="A16" s="2"/>
      <c r="B16" s="24"/>
      <c r="C16" s="25"/>
      <c r="D16" s="12"/>
      <c r="E16" s="12"/>
      <c r="F16" s="12"/>
      <c r="G16" s="26"/>
    </row>
    <row r="17" spans="1:7" ht="12" customHeight="1" x14ac:dyDescent="0.25">
      <c r="A17" s="2"/>
      <c r="B17" s="99" t="s">
        <v>21</v>
      </c>
      <c r="C17" s="100"/>
      <c r="D17" s="100"/>
      <c r="E17" s="100"/>
      <c r="F17" s="100"/>
      <c r="G17" s="100"/>
    </row>
    <row r="18" spans="1:7" ht="12" customHeight="1" x14ac:dyDescent="0.25">
      <c r="A18" s="2"/>
      <c r="B18" s="12"/>
      <c r="C18" s="16"/>
      <c r="D18" s="16"/>
      <c r="E18" s="16"/>
      <c r="F18" s="12"/>
      <c r="G18" s="12"/>
    </row>
    <row r="19" spans="1:7" ht="12" customHeight="1" x14ac:dyDescent="0.25">
      <c r="A19" s="2"/>
      <c r="B19" s="40" t="s">
        <v>22</v>
      </c>
      <c r="C19" s="13"/>
      <c r="D19" s="13"/>
      <c r="E19" s="13"/>
      <c r="F19" s="13"/>
      <c r="G19" s="13"/>
    </row>
    <row r="20" spans="1:7" ht="24" customHeight="1" x14ac:dyDescent="0.25">
      <c r="A20" s="2"/>
      <c r="B20" s="41" t="s">
        <v>23</v>
      </c>
      <c r="C20" s="41" t="s">
        <v>24</v>
      </c>
      <c r="D20" s="41" t="s">
        <v>25</v>
      </c>
      <c r="E20" s="41" t="s">
        <v>26</v>
      </c>
      <c r="F20" s="41" t="s">
        <v>27</v>
      </c>
      <c r="G20" s="41" t="s">
        <v>28</v>
      </c>
    </row>
    <row r="21" spans="1:7" ht="14.1" customHeight="1" x14ac:dyDescent="0.25">
      <c r="A21" s="2"/>
      <c r="B21" s="3" t="s">
        <v>29</v>
      </c>
      <c r="C21" s="4" t="s">
        <v>30</v>
      </c>
      <c r="D21" s="9">
        <v>25</v>
      </c>
      <c r="E21" s="4" t="s">
        <v>31</v>
      </c>
      <c r="F21" s="5">
        <v>35000</v>
      </c>
      <c r="G21" s="5">
        <f>(D21*F21)</f>
        <v>875000</v>
      </c>
    </row>
    <row r="22" spans="1:7" ht="14.1" customHeight="1" x14ac:dyDescent="0.25">
      <c r="A22" s="2"/>
      <c r="B22" s="3" t="s">
        <v>32</v>
      </c>
      <c r="C22" s="4" t="s">
        <v>30</v>
      </c>
      <c r="D22" s="9">
        <v>25</v>
      </c>
      <c r="E22" s="4" t="s">
        <v>31</v>
      </c>
      <c r="F22" s="5">
        <v>35000</v>
      </c>
      <c r="G22" s="5">
        <f>(D22*F22)</f>
        <v>875000</v>
      </c>
    </row>
    <row r="23" spans="1:7" ht="14.1" customHeight="1" x14ac:dyDescent="0.25">
      <c r="A23" s="2"/>
      <c r="B23" s="3" t="s">
        <v>33</v>
      </c>
      <c r="C23" s="4" t="s">
        <v>30</v>
      </c>
      <c r="D23" s="9">
        <v>10</v>
      </c>
      <c r="E23" s="4" t="s">
        <v>31</v>
      </c>
      <c r="F23" s="5">
        <v>35000</v>
      </c>
      <c r="G23" s="5">
        <f>(D23*F23)</f>
        <v>350000</v>
      </c>
    </row>
    <row r="24" spans="1:7" ht="14.1" customHeight="1" x14ac:dyDescent="0.25">
      <c r="A24" s="2"/>
      <c r="B24" s="3" t="s">
        <v>34</v>
      </c>
      <c r="C24" s="4" t="s">
        <v>30</v>
      </c>
      <c r="D24" s="9">
        <v>20</v>
      </c>
      <c r="E24" s="4" t="s">
        <v>31</v>
      </c>
      <c r="F24" s="5">
        <v>35000</v>
      </c>
      <c r="G24" s="5">
        <f t="shared" ref="G24:G28" si="0">(D24*F24)</f>
        <v>700000</v>
      </c>
    </row>
    <row r="25" spans="1:7" ht="14.1" customHeight="1" x14ac:dyDescent="0.25">
      <c r="B25" s="3" t="s">
        <v>35</v>
      </c>
      <c r="C25" s="4" t="s">
        <v>30</v>
      </c>
      <c r="D25" s="9">
        <v>25</v>
      </c>
      <c r="E25" s="4" t="s">
        <v>31</v>
      </c>
      <c r="F25" s="5">
        <v>35000</v>
      </c>
      <c r="G25" s="5">
        <f t="shared" si="0"/>
        <v>875000</v>
      </c>
    </row>
    <row r="26" spans="1:7" ht="14.1" customHeight="1" x14ac:dyDescent="0.25">
      <c r="B26" s="3" t="s">
        <v>36</v>
      </c>
      <c r="C26" s="4" t="s">
        <v>30</v>
      </c>
      <c r="D26" s="9">
        <v>15</v>
      </c>
      <c r="E26" s="4" t="s">
        <v>31</v>
      </c>
      <c r="F26" s="5">
        <v>35000</v>
      </c>
      <c r="G26" s="5">
        <f t="shared" si="0"/>
        <v>525000</v>
      </c>
    </row>
    <row r="27" spans="1:7" ht="14.1" customHeight="1" x14ac:dyDescent="0.25">
      <c r="B27" s="3" t="s">
        <v>37</v>
      </c>
      <c r="C27" s="4" t="s">
        <v>30</v>
      </c>
      <c r="D27" s="9">
        <v>15</v>
      </c>
      <c r="E27" s="4" t="s">
        <v>31</v>
      </c>
      <c r="F27" s="5">
        <v>35000</v>
      </c>
      <c r="G27" s="5">
        <f t="shared" si="0"/>
        <v>525000</v>
      </c>
    </row>
    <row r="28" spans="1:7" ht="14.1" customHeight="1" x14ac:dyDescent="0.25">
      <c r="B28" s="3" t="s">
        <v>38</v>
      </c>
      <c r="C28" s="4" t="s">
        <v>30</v>
      </c>
      <c r="D28" s="9">
        <v>7.5</v>
      </c>
      <c r="E28" s="4" t="s">
        <v>31</v>
      </c>
      <c r="F28" s="5">
        <v>35000</v>
      </c>
      <c r="G28" s="5">
        <f t="shared" si="0"/>
        <v>262500</v>
      </c>
    </row>
    <row r="29" spans="1:7" ht="12.75" customHeight="1" x14ac:dyDescent="0.25">
      <c r="A29" s="2"/>
      <c r="B29" s="42" t="s">
        <v>39</v>
      </c>
      <c r="C29" s="43"/>
      <c r="D29" s="43"/>
      <c r="E29" s="43"/>
      <c r="F29" s="44"/>
      <c r="G29" s="45">
        <f>SUM(G21:G28)</f>
        <v>4987500</v>
      </c>
    </row>
    <row r="30" spans="1:7" ht="12" customHeight="1" x14ac:dyDescent="0.25">
      <c r="A30" s="2"/>
      <c r="B30" s="12"/>
      <c r="C30" s="12"/>
      <c r="D30" s="12"/>
      <c r="E30" s="12"/>
      <c r="F30" s="15"/>
      <c r="G30" s="15"/>
    </row>
    <row r="31" spans="1:7" ht="12" customHeight="1" x14ac:dyDescent="0.25">
      <c r="A31" s="2"/>
      <c r="B31" s="40" t="s">
        <v>40</v>
      </c>
      <c r="C31" s="14"/>
      <c r="D31" s="14"/>
      <c r="E31" s="14"/>
      <c r="F31" s="13"/>
      <c r="G31" s="13"/>
    </row>
    <row r="32" spans="1:7" ht="24" customHeight="1" x14ac:dyDescent="0.25">
      <c r="A32" s="2"/>
      <c r="B32" s="46" t="s">
        <v>23</v>
      </c>
      <c r="C32" s="41" t="s">
        <v>24</v>
      </c>
      <c r="D32" s="41" t="s">
        <v>25</v>
      </c>
      <c r="E32" s="46" t="s">
        <v>26</v>
      </c>
      <c r="F32" s="41" t="s">
        <v>27</v>
      </c>
      <c r="G32" s="46" t="s">
        <v>28</v>
      </c>
    </row>
    <row r="33" spans="1:7" ht="12" customHeight="1" x14ac:dyDescent="0.25">
      <c r="A33" s="2"/>
      <c r="B33" s="47" t="s">
        <v>41</v>
      </c>
      <c r="C33" s="48"/>
      <c r="D33" s="48"/>
      <c r="E33" s="48"/>
      <c r="F33" s="47"/>
      <c r="G33" s="47"/>
    </row>
    <row r="34" spans="1:7" ht="12" customHeight="1" x14ac:dyDescent="0.25">
      <c r="A34" s="2"/>
      <c r="B34" s="42" t="s">
        <v>42</v>
      </c>
      <c r="C34" s="43"/>
      <c r="D34" s="43"/>
      <c r="E34" s="43"/>
      <c r="F34" s="44"/>
      <c r="G34" s="44"/>
    </row>
    <row r="35" spans="1:7" ht="12" customHeight="1" x14ac:dyDescent="0.25">
      <c r="A35" s="2"/>
      <c r="B35" s="12"/>
      <c r="C35" s="12"/>
      <c r="D35" s="12"/>
      <c r="E35" s="12"/>
      <c r="F35" s="15"/>
      <c r="G35" s="15"/>
    </row>
    <row r="36" spans="1:7" ht="12" customHeight="1" x14ac:dyDescent="0.25">
      <c r="A36" s="2"/>
      <c r="B36" s="40" t="s">
        <v>43</v>
      </c>
      <c r="C36" s="14"/>
      <c r="D36" s="14"/>
      <c r="E36" s="14"/>
      <c r="F36" s="13"/>
      <c r="G36" s="13"/>
    </row>
    <row r="37" spans="1:7" ht="24" customHeight="1" x14ac:dyDescent="0.25">
      <c r="A37" s="2"/>
      <c r="B37" s="46" t="s">
        <v>23</v>
      </c>
      <c r="C37" s="46" t="s">
        <v>24</v>
      </c>
      <c r="D37" s="46" t="s">
        <v>25</v>
      </c>
      <c r="E37" s="46" t="s">
        <v>26</v>
      </c>
      <c r="F37" s="41" t="s">
        <v>27</v>
      </c>
      <c r="G37" s="46" t="s">
        <v>28</v>
      </c>
    </row>
    <row r="38" spans="1:7" ht="12.75" customHeight="1" x14ac:dyDescent="0.25">
      <c r="A38" s="2"/>
      <c r="B38" s="3" t="s">
        <v>44</v>
      </c>
      <c r="C38" s="4" t="s">
        <v>30</v>
      </c>
      <c r="D38" s="49">
        <v>5</v>
      </c>
      <c r="E38" s="50" t="s">
        <v>31</v>
      </c>
      <c r="F38" s="5">
        <v>30000</v>
      </c>
      <c r="G38" s="5">
        <f t="shared" ref="G38" si="1">(D38*F38)</f>
        <v>150000</v>
      </c>
    </row>
    <row r="39" spans="1:7" ht="12.75" customHeight="1" x14ac:dyDescent="0.25">
      <c r="A39" s="2"/>
      <c r="B39" s="42" t="s">
        <v>45</v>
      </c>
      <c r="C39" s="43"/>
      <c r="D39" s="43"/>
      <c r="E39" s="43"/>
      <c r="F39" s="44"/>
      <c r="G39" s="45">
        <f>SUM(G38:G38)</f>
        <v>150000</v>
      </c>
    </row>
    <row r="40" spans="1:7" ht="12" customHeight="1" x14ac:dyDescent="0.25">
      <c r="A40" s="2"/>
      <c r="B40" s="12"/>
      <c r="C40" s="12"/>
      <c r="D40" s="12"/>
      <c r="E40" s="12"/>
      <c r="F40" s="15"/>
      <c r="G40" s="15"/>
    </row>
    <row r="41" spans="1:7" ht="12" customHeight="1" x14ac:dyDescent="0.25">
      <c r="A41" s="2"/>
      <c r="B41" s="40" t="s">
        <v>46</v>
      </c>
      <c r="C41" s="14"/>
      <c r="D41" s="14"/>
      <c r="E41" s="14"/>
      <c r="F41" s="13"/>
      <c r="G41" s="13"/>
    </row>
    <row r="42" spans="1:7" ht="24" customHeight="1" x14ac:dyDescent="0.25">
      <c r="A42" s="2"/>
      <c r="B42" s="41" t="s">
        <v>47</v>
      </c>
      <c r="C42" s="41" t="s">
        <v>48</v>
      </c>
      <c r="D42" s="41" t="s">
        <v>49</v>
      </c>
      <c r="E42" s="41" t="s">
        <v>26</v>
      </c>
      <c r="F42" s="41" t="s">
        <v>27</v>
      </c>
      <c r="G42" s="41" t="s">
        <v>28</v>
      </c>
    </row>
    <row r="43" spans="1:7" ht="12.75" customHeight="1" x14ac:dyDescent="0.25">
      <c r="A43" s="2"/>
      <c r="B43" s="51" t="s">
        <v>50</v>
      </c>
      <c r="C43" s="50" t="s">
        <v>51</v>
      </c>
      <c r="D43" s="52">
        <v>50</v>
      </c>
      <c r="E43" s="4" t="s">
        <v>31</v>
      </c>
      <c r="F43" s="53">
        <v>1300</v>
      </c>
      <c r="G43" s="36">
        <f t="shared" ref="G43:G44" si="2">(D43*F43)</f>
        <v>65000</v>
      </c>
    </row>
    <row r="44" spans="1:7" ht="12.75" customHeight="1" x14ac:dyDescent="0.25">
      <c r="A44" s="2"/>
      <c r="B44" s="38" t="s">
        <v>52</v>
      </c>
      <c r="C44" s="54" t="s">
        <v>51</v>
      </c>
      <c r="D44" s="55">
        <v>50</v>
      </c>
      <c r="E44" s="4" t="s">
        <v>31</v>
      </c>
      <c r="F44" s="56">
        <v>1500</v>
      </c>
      <c r="G44" s="36">
        <f t="shared" si="2"/>
        <v>75000</v>
      </c>
    </row>
    <row r="45" spans="1:7" ht="12.75" customHeight="1" x14ac:dyDescent="0.25">
      <c r="A45" s="2"/>
      <c r="B45" s="38" t="s">
        <v>53</v>
      </c>
      <c r="C45" s="54" t="s">
        <v>51</v>
      </c>
      <c r="D45" s="55">
        <v>50</v>
      </c>
      <c r="E45" s="4" t="s">
        <v>31</v>
      </c>
      <c r="F45" s="56">
        <v>1500</v>
      </c>
      <c r="G45" s="36">
        <f>(D45*F45)</f>
        <v>75000</v>
      </c>
    </row>
    <row r="46" spans="1:7" ht="12.75" customHeight="1" x14ac:dyDescent="0.25">
      <c r="A46" s="2"/>
      <c r="B46" s="38" t="s">
        <v>54</v>
      </c>
      <c r="C46" s="57" t="s">
        <v>55</v>
      </c>
      <c r="D46" s="39">
        <v>100</v>
      </c>
      <c r="E46" s="4" t="s">
        <v>31</v>
      </c>
      <c r="F46" s="56">
        <v>1500</v>
      </c>
      <c r="G46" s="36">
        <f>(D46*F46)</f>
        <v>150000</v>
      </c>
    </row>
    <row r="47" spans="1:7" ht="12.75" customHeight="1" x14ac:dyDescent="0.25">
      <c r="A47" s="2"/>
      <c r="B47" s="38" t="s">
        <v>56</v>
      </c>
      <c r="C47" s="54" t="s">
        <v>55</v>
      </c>
      <c r="D47" s="55">
        <v>3</v>
      </c>
      <c r="E47" s="4" t="s">
        <v>31</v>
      </c>
      <c r="F47" s="56">
        <v>1500</v>
      </c>
      <c r="G47" s="36">
        <f>(D47*F47)</f>
        <v>4500</v>
      </c>
    </row>
    <row r="48" spans="1:7" ht="12.75" customHeight="1" x14ac:dyDescent="0.25">
      <c r="A48" s="2"/>
      <c r="B48" s="38" t="s">
        <v>57</v>
      </c>
      <c r="C48" s="57" t="s">
        <v>58</v>
      </c>
      <c r="D48" s="39">
        <v>50</v>
      </c>
      <c r="E48" s="4" t="s">
        <v>31</v>
      </c>
      <c r="F48" s="56">
        <v>2000</v>
      </c>
      <c r="G48" s="36">
        <f t="shared" ref="G48:G52" si="3">(D48*F48)</f>
        <v>100000</v>
      </c>
    </row>
    <row r="49" spans="1:7" ht="12.75" customHeight="1" x14ac:dyDescent="0.25">
      <c r="A49" s="2"/>
      <c r="B49" s="38" t="s">
        <v>59</v>
      </c>
      <c r="C49" s="57" t="s">
        <v>51</v>
      </c>
      <c r="D49" s="39">
        <v>10</v>
      </c>
      <c r="E49" s="4" t="s">
        <v>31</v>
      </c>
      <c r="F49" s="56">
        <v>2000</v>
      </c>
      <c r="G49" s="36">
        <f t="shared" si="3"/>
        <v>20000</v>
      </c>
    </row>
    <row r="50" spans="1:7" ht="12.75" customHeight="1" x14ac:dyDescent="0.25">
      <c r="A50" s="2"/>
      <c r="B50" s="38" t="s">
        <v>60</v>
      </c>
      <c r="C50" s="57" t="s">
        <v>51</v>
      </c>
      <c r="D50" s="39">
        <v>10</v>
      </c>
      <c r="E50" s="4" t="s">
        <v>31</v>
      </c>
      <c r="F50" s="56">
        <v>7000</v>
      </c>
      <c r="G50" s="36">
        <f t="shared" si="3"/>
        <v>70000</v>
      </c>
    </row>
    <row r="51" spans="1:7" ht="12.75" customHeight="1" x14ac:dyDescent="0.25">
      <c r="A51" s="2"/>
      <c r="B51" s="38" t="s">
        <v>61</v>
      </c>
      <c r="C51" s="57" t="s">
        <v>62</v>
      </c>
      <c r="D51" s="39">
        <v>500</v>
      </c>
      <c r="E51" s="4" t="s">
        <v>31</v>
      </c>
      <c r="F51" s="56">
        <v>7000</v>
      </c>
      <c r="G51" s="36">
        <f t="shared" si="3"/>
        <v>3500000</v>
      </c>
    </row>
    <row r="52" spans="1:7" ht="12.75" customHeight="1" x14ac:dyDescent="0.25">
      <c r="A52" s="2"/>
      <c r="B52" s="38" t="s">
        <v>63</v>
      </c>
      <c r="C52" s="54" t="s">
        <v>64</v>
      </c>
      <c r="D52" s="55">
        <v>5</v>
      </c>
      <c r="E52" s="4" t="s">
        <v>31</v>
      </c>
      <c r="F52" s="56">
        <v>8000</v>
      </c>
      <c r="G52" s="36">
        <f t="shared" si="3"/>
        <v>40000</v>
      </c>
    </row>
    <row r="53" spans="1:7" ht="13.5" customHeight="1" x14ac:dyDescent="0.25">
      <c r="A53" s="2"/>
      <c r="B53" s="42" t="s">
        <v>65</v>
      </c>
      <c r="C53" s="43"/>
      <c r="D53" s="43"/>
      <c r="E53" s="43"/>
      <c r="F53" s="44"/>
      <c r="G53" s="45">
        <f>SUM(G43:G52)</f>
        <v>4099500</v>
      </c>
    </row>
    <row r="54" spans="1:7" ht="12" customHeight="1" x14ac:dyDescent="0.25">
      <c r="A54" s="2"/>
      <c r="B54" s="12"/>
      <c r="C54" s="12"/>
      <c r="D54" s="12"/>
      <c r="E54" s="27"/>
      <c r="F54" s="15"/>
      <c r="G54" s="15"/>
    </row>
    <row r="55" spans="1:7" ht="12" customHeight="1" x14ac:dyDescent="0.25">
      <c r="A55" s="2"/>
      <c r="B55" s="40" t="s">
        <v>66</v>
      </c>
      <c r="C55" s="14"/>
      <c r="D55" s="14"/>
      <c r="E55" s="14"/>
      <c r="F55" s="13"/>
      <c r="G55" s="13"/>
    </row>
    <row r="56" spans="1:7" ht="24" customHeight="1" x14ac:dyDescent="0.25">
      <c r="A56" s="2"/>
      <c r="B56" s="46" t="s">
        <v>67</v>
      </c>
      <c r="C56" s="41" t="s">
        <v>48</v>
      </c>
      <c r="D56" s="41" t="s">
        <v>49</v>
      </c>
      <c r="E56" s="46" t="s">
        <v>26</v>
      </c>
      <c r="F56" s="41" t="s">
        <v>27</v>
      </c>
      <c r="G56" s="46" t="s">
        <v>28</v>
      </c>
    </row>
    <row r="57" spans="1:7" ht="12.75" customHeight="1" x14ac:dyDescent="0.25">
      <c r="A57" s="2"/>
      <c r="B57" s="3" t="s">
        <v>68</v>
      </c>
      <c r="C57" s="54" t="s">
        <v>69</v>
      </c>
      <c r="D57" s="36">
        <v>2000</v>
      </c>
      <c r="E57" s="50" t="s">
        <v>31</v>
      </c>
      <c r="F57" s="58">
        <v>150</v>
      </c>
      <c r="G57" s="36">
        <f t="shared" ref="G57" si="4">(D57*F57)</f>
        <v>300000</v>
      </c>
    </row>
    <row r="58" spans="1:7" ht="13.5" customHeight="1" x14ac:dyDescent="0.25">
      <c r="A58" s="2"/>
      <c r="B58" s="42" t="s">
        <v>70</v>
      </c>
      <c r="C58" s="43"/>
      <c r="D58" s="43"/>
      <c r="E58" s="43"/>
      <c r="F58" s="44"/>
      <c r="G58" s="45">
        <v>300000</v>
      </c>
    </row>
    <row r="59" spans="1:7" ht="12" customHeight="1" x14ac:dyDescent="0.25">
      <c r="A59" s="2"/>
      <c r="B59" s="12"/>
      <c r="C59" s="12"/>
      <c r="D59" s="12"/>
      <c r="E59" s="12"/>
      <c r="F59" s="15"/>
      <c r="G59" s="15"/>
    </row>
    <row r="60" spans="1:7" ht="12" customHeight="1" x14ac:dyDescent="0.25">
      <c r="A60" s="2"/>
      <c r="B60" s="59" t="s">
        <v>71</v>
      </c>
      <c r="C60" s="60"/>
      <c r="D60" s="60"/>
      <c r="E60" s="60"/>
      <c r="F60" s="60"/>
      <c r="G60" s="61">
        <f>G29+G39+G53+G58</f>
        <v>9537000</v>
      </c>
    </row>
    <row r="61" spans="1:7" ht="12" customHeight="1" x14ac:dyDescent="0.25">
      <c r="A61" s="2"/>
      <c r="B61" s="62" t="s">
        <v>72</v>
      </c>
      <c r="C61" s="29"/>
      <c r="D61" s="29"/>
      <c r="E61" s="29"/>
      <c r="F61" s="29"/>
      <c r="G61" s="63">
        <f>G60*0.05</f>
        <v>476850</v>
      </c>
    </row>
    <row r="62" spans="1:7" ht="12" customHeight="1" x14ac:dyDescent="0.25">
      <c r="A62" s="2"/>
      <c r="B62" s="64" t="s">
        <v>73</v>
      </c>
      <c r="C62" s="28"/>
      <c r="D62" s="28"/>
      <c r="E62" s="28"/>
      <c r="F62" s="28"/>
      <c r="G62" s="65">
        <f>G61+G60</f>
        <v>10013850</v>
      </c>
    </row>
    <row r="63" spans="1:7" ht="12" customHeight="1" x14ac:dyDescent="0.25">
      <c r="A63" s="2"/>
      <c r="B63" s="62" t="s">
        <v>74</v>
      </c>
      <c r="C63" s="29"/>
      <c r="D63" s="29"/>
      <c r="E63" s="29"/>
      <c r="F63" s="29"/>
      <c r="G63" s="63">
        <f>G12</f>
        <v>12000000</v>
      </c>
    </row>
    <row r="64" spans="1:7" ht="12" customHeight="1" x14ac:dyDescent="0.25">
      <c r="A64" s="2"/>
      <c r="B64" s="66" t="s">
        <v>75</v>
      </c>
      <c r="C64" s="67"/>
      <c r="D64" s="67"/>
      <c r="E64" s="67"/>
      <c r="F64" s="67"/>
      <c r="G64" s="68">
        <f>G63-G62</f>
        <v>1986150</v>
      </c>
    </row>
    <row r="65" spans="1:7" ht="12" customHeight="1" x14ac:dyDescent="0.25">
      <c r="A65" s="2"/>
      <c r="B65" s="19" t="s">
        <v>76</v>
      </c>
      <c r="C65" s="17"/>
      <c r="D65" s="17"/>
      <c r="E65" s="17"/>
      <c r="F65" s="17"/>
      <c r="G65" s="30"/>
    </row>
    <row r="66" spans="1:7" ht="12.75" customHeight="1" x14ac:dyDescent="0.25">
      <c r="A66" s="2"/>
      <c r="B66" s="20"/>
      <c r="C66" s="17"/>
      <c r="D66" s="17"/>
      <c r="E66" s="17"/>
      <c r="F66" s="17"/>
      <c r="G66" s="30"/>
    </row>
    <row r="67" spans="1:7" ht="12" customHeight="1" x14ac:dyDescent="0.25">
      <c r="A67" s="2"/>
      <c r="B67" s="69" t="s">
        <v>77</v>
      </c>
      <c r="C67" s="70"/>
      <c r="D67" s="70"/>
      <c r="E67" s="70"/>
      <c r="F67" s="71"/>
      <c r="G67" s="30"/>
    </row>
    <row r="68" spans="1:7" ht="12" customHeight="1" x14ac:dyDescent="0.25">
      <c r="A68" s="2"/>
      <c r="B68" s="72" t="s">
        <v>78</v>
      </c>
      <c r="C68" s="18"/>
      <c r="D68" s="18"/>
      <c r="E68" s="18"/>
      <c r="F68" s="73"/>
      <c r="G68" s="30"/>
    </row>
    <row r="69" spans="1:7" ht="12" customHeight="1" x14ac:dyDescent="0.25">
      <c r="A69" s="2"/>
      <c r="B69" s="72" t="s">
        <v>79</v>
      </c>
      <c r="C69" s="18"/>
      <c r="D69" s="18"/>
      <c r="E69" s="18"/>
      <c r="F69" s="73"/>
      <c r="G69" s="30"/>
    </row>
    <row r="70" spans="1:7" ht="12" customHeight="1" x14ac:dyDescent="0.25">
      <c r="A70" s="2"/>
      <c r="B70" s="72" t="s">
        <v>80</v>
      </c>
      <c r="C70" s="18"/>
      <c r="D70" s="18"/>
      <c r="E70" s="18"/>
      <c r="F70" s="73"/>
      <c r="G70" s="30"/>
    </row>
    <row r="71" spans="1:7" ht="12" customHeight="1" x14ac:dyDescent="0.25">
      <c r="A71" s="2"/>
      <c r="B71" s="72" t="s">
        <v>81</v>
      </c>
      <c r="C71" s="18"/>
      <c r="D71" s="18"/>
      <c r="E71" s="18"/>
      <c r="F71" s="73"/>
      <c r="G71" s="30"/>
    </row>
    <row r="72" spans="1:7" ht="12" customHeight="1" x14ac:dyDescent="0.25">
      <c r="A72" s="2"/>
      <c r="B72" s="72" t="s">
        <v>82</v>
      </c>
      <c r="C72" s="18"/>
      <c r="D72" s="18"/>
      <c r="E72" s="18"/>
      <c r="F72" s="73"/>
      <c r="G72" s="30"/>
    </row>
    <row r="73" spans="1:7" ht="12.75" customHeight="1" x14ac:dyDescent="0.25">
      <c r="A73" s="2"/>
      <c r="B73" s="74" t="s">
        <v>83</v>
      </c>
      <c r="C73" s="75"/>
      <c r="D73" s="75"/>
      <c r="E73" s="75"/>
      <c r="F73" s="76"/>
      <c r="G73" s="30"/>
    </row>
    <row r="74" spans="1:7" ht="12.75" customHeight="1" x14ac:dyDescent="0.25">
      <c r="A74" s="2"/>
      <c r="B74" s="20"/>
      <c r="C74" s="18"/>
      <c r="D74" s="18"/>
      <c r="E74" s="18"/>
      <c r="F74" s="18"/>
      <c r="G74" s="30"/>
    </row>
    <row r="75" spans="1:7" ht="15" customHeight="1" x14ac:dyDescent="0.25">
      <c r="A75" s="2"/>
      <c r="B75" s="91" t="s">
        <v>84</v>
      </c>
      <c r="C75" s="92"/>
      <c r="D75" s="77"/>
      <c r="E75" s="21"/>
      <c r="F75" s="21"/>
      <c r="G75" s="30"/>
    </row>
    <row r="76" spans="1:7" ht="12" customHeight="1" x14ac:dyDescent="0.25">
      <c r="A76" s="2"/>
      <c r="B76" s="78" t="s">
        <v>67</v>
      </c>
      <c r="C76" s="79" t="s">
        <v>85</v>
      </c>
      <c r="D76" s="80" t="s">
        <v>86</v>
      </c>
      <c r="E76" s="21"/>
      <c r="F76" s="21"/>
      <c r="G76" s="30"/>
    </row>
    <row r="77" spans="1:7" ht="12" customHeight="1" x14ac:dyDescent="0.25">
      <c r="A77" s="2"/>
      <c r="B77" s="81" t="s">
        <v>87</v>
      </c>
      <c r="C77" s="82">
        <f>G29</f>
        <v>4987500</v>
      </c>
      <c r="D77" s="83">
        <f>(C77/C83)</f>
        <v>0.49806018664150153</v>
      </c>
      <c r="E77" s="21"/>
      <c r="F77" s="21"/>
      <c r="G77" s="30"/>
    </row>
    <row r="78" spans="1:7" ht="12" customHeight="1" x14ac:dyDescent="0.25">
      <c r="A78" s="2"/>
      <c r="B78" s="81" t="s">
        <v>88</v>
      </c>
      <c r="C78" s="84">
        <v>0</v>
      </c>
      <c r="D78" s="83">
        <v>0</v>
      </c>
      <c r="E78" s="21"/>
      <c r="F78" s="21"/>
      <c r="G78" s="30"/>
    </row>
    <row r="79" spans="1:7" ht="12" customHeight="1" x14ac:dyDescent="0.25">
      <c r="A79" s="2"/>
      <c r="B79" s="81" t="s">
        <v>89</v>
      </c>
      <c r="C79" s="82">
        <v>150000</v>
      </c>
      <c r="D79" s="83">
        <f>(C79/C83)</f>
        <v>1.4979253733578992E-2</v>
      </c>
      <c r="E79" s="21"/>
      <c r="F79" s="21"/>
      <c r="G79" s="30"/>
    </row>
    <row r="80" spans="1:7" ht="12" customHeight="1" x14ac:dyDescent="0.25">
      <c r="A80" s="2"/>
      <c r="B80" s="81" t="s">
        <v>47</v>
      </c>
      <c r="C80" s="82">
        <f>G53</f>
        <v>4099500</v>
      </c>
      <c r="D80" s="83">
        <f>(C80/C83)</f>
        <v>0.4093830045387139</v>
      </c>
      <c r="E80" s="21"/>
      <c r="F80" s="21"/>
      <c r="G80" s="30"/>
    </row>
    <row r="81" spans="1:7" ht="12" customHeight="1" x14ac:dyDescent="0.25">
      <c r="A81" s="2"/>
      <c r="B81" s="81" t="s">
        <v>90</v>
      </c>
      <c r="C81" s="85">
        <f>G58</f>
        <v>300000</v>
      </c>
      <c r="D81" s="83">
        <f>(C81/C83)</f>
        <v>2.9958507467157985E-2</v>
      </c>
      <c r="E81" s="22"/>
      <c r="F81" s="22"/>
      <c r="G81" s="30"/>
    </row>
    <row r="82" spans="1:7" ht="12" customHeight="1" x14ac:dyDescent="0.25">
      <c r="A82" s="2"/>
      <c r="B82" s="81" t="s">
        <v>91</v>
      </c>
      <c r="C82" s="85">
        <f>G61</f>
        <v>476850</v>
      </c>
      <c r="D82" s="83">
        <f>(C82/C83)</f>
        <v>4.7619047619047616E-2</v>
      </c>
      <c r="E82" s="22"/>
      <c r="F82" s="22"/>
      <c r="G82" s="30"/>
    </row>
    <row r="83" spans="1:7" ht="12.75" customHeight="1" x14ac:dyDescent="0.25">
      <c r="A83" s="2"/>
      <c r="B83" s="78" t="s">
        <v>92</v>
      </c>
      <c r="C83" s="86">
        <f>SUM(C77:C82)</f>
        <v>10013850</v>
      </c>
      <c r="D83" s="87">
        <f>SUM(D77:D82)</f>
        <v>1</v>
      </c>
      <c r="E83" s="22"/>
      <c r="F83" s="22"/>
      <c r="G83" s="30"/>
    </row>
    <row r="84" spans="1:7" ht="12" customHeight="1" x14ac:dyDescent="0.25">
      <c r="A84" s="2"/>
      <c r="B84" s="20"/>
      <c r="C84" s="17"/>
      <c r="D84" s="17"/>
      <c r="E84" s="17"/>
      <c r="F84" s="17"/>
      <c r="G84" s="30"/>
    </row>
    <row r="85" spans="1:7" ht="12.75" customHeight="1" x14ac:dyDescent="0.25">
      <c r="A85" s="2"/>
      <c r="B85" s="31"/>
      <c r="C85" s="17"/>
      <c r="D85" s="17"/>
      <c r="E85" s="17"/>
      <c r="F85" s="17"/>
      <c r="G85" s="30"/>
    </row>
    <row r="86" spans="1:7" ht="12" customHeight="1" x14ac:dyDescent="0.25">
      <c r="A86" s="2"/>
      <c r="B86" s="88"/>
      <c r="C86" s="89" t="s">
        <v>93</v>
      </c>
      <c r="D86" s="88"/>
      <c r="E86" s="88"/>
      <c r="F86" s="22"/>
      <c r="G86" s="30"/>
    </row>
    <row r="87" spans="1:7" ht="12" customHeight="1" x14ac:dyDescent="0.25">
      <c r="A87" s="2"/>
      <c r="B87" s="78" t="s">
        <v>94</v>
      </c>
      <c r="C87" s="90">
        <v>140</v>
      </c>
      <c r="D87" s="90">
        <v>150</v>
      </c>
      <c r="E87" s="90">
        <v>160</v>
      </c>
      <c r="F87" s="23"/>
      <c r="G87" s="32"/>
    </row>
    <row r="88" spans="1:7" ht="12.75" customHeight="1" x14ac:dyDescent="0.25">
      <c r="A88" s="2"/>
      <c r="B88" s="78" t="s">
        <v>95</v>
      </c>
      <c r="C88" s="86">
        <f>(G62/C87)</f>
        <v>71527.5</v>
      </c>
      <c r="D88" s="86">
        <f>(G62/D87)</f>
        <v>66759</v>
      </c>
      <c r="E88" s="86">
        <f>(G62/E87)</f>
        <v>62586.5625</v>
      </c>
      <c r="F88" s="23"/>
      <c r="G88" s="32"/>
    </row>
    <row r="89" spans="1:7" ht="15.6" customHeight="1" x14ac:dyDescent="0.25">
      <c r="A89" s="2"/>
      <c r="B89" s="19" t="s">
        <v>96</v>
      </c>
      <c r="C89" s="18"/>
      <c r="D89" s="18"/>
      <c r="E89" s="18"/>
      <c r="F89" s="18"/>
      <c r="G89" s="18"/>
    </row>
  </sheetData>
  <mergeCells count="8">
    <mergeCell ref="B75:C75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1.1811023622047245" header="0" footer="0"/>
  <pageSetup paperSize="5" scale="80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Artesania Madera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2023-02-10T18:28:41Z</cp:lastPrinted>
  <dcterms:created xsi:type="dcterms:W3CDTF">2020-11-27T12:49:26Z</dcterms:created>
  <dcterms:modified xsi:type="dcterms:W3CDTF">2023-03-21T12:30:08Z</dcterms:modified>
  <cp:category/>
  <cp:contentStatus/>
</cp:coreProperties>
</file>