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AVENA FORRAJ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23" i="1"/>
  <c r="F37" i="1" l="1"/>
  <c r="F48" i="1"/>
  <c r="F49" i="1"/>
  <c r="F50" i="1"/>
  <c r="F44" i="1"/>
  <c r="F45" i="1"/>
  <c r="F47" i="1"/>
  <c r="F52" i="1"/>
  <c r="F53" i="1"/>
  <c r="F33" i="1"/>
  <c r="F34" i="1"/>
  <c r="F35" i="1"/>
  <c r="F36" i="1"/>
  <c r="F38" i="1"/>
  <c r="F20" i="1"/>
  <c r="F21" i="1"/>
  <c r="F22" i="1"/>
  <c r="F59" i="1"/>
  <c r="F58" i="1"/>
  <c r="F60" i="1" s="1"/>
  <c r="B83" i="1" s="1"/>
  <c r="F29" i="1"/>
  <c r="B80" i="1" s="1"/>
  <c r="F11" i="1"/>
  <c r="F65" i="1" s="1"/>
  <c r="F24" i="1" l="1"/>
  <c r="B79" i="1" s="1"/>
  <c r="F54" i="1"/>
  <c r="B82" i="1" s="1"/>
  <c r="F39" i="1"/>
  <c r="B81" i="1" l="1"/>
  <c r="F63" i="1"/>
  <c r="F64" i="1" s="1"/>
  <c r="B84" i="1" l="1"/>
  <c r="B85" i="1" s="1"/>
  <c r="C79" i="1" s="1"/>
  <c r="B89" i="1"/>
  <c r="D89" i="1"/>
  <c r="C89" i="1"/>
  <c r="F66" i="1"/>
  <c r="C81" i="1" l="1"/>
  <c r="C82" i="1"/>
  <c r="C84" i="1"/>
  <c r="C83" i="1"/>
  <c r="C85" i="1" l="1"/>
</calcChain>
</file>

<file path=xl/sharedStrings.xml><?xml version="1.0" encoding="utf-8"?>
<sst xmlns="http://schemas.openxmlformats.org/spreadsheetml/2006/main" count="154" uniqueCount="106">
  <si>
    <t>RUBRO O CULTIVO</t>
  </si>
  <si>
    <t>Avena forrajera</t>
  </si>
  <si>
    <t>VARIEDAD</t>
  </si>
  <si>
    <t>Estrigosa</t>
  </si>
  <si>
    <t>FECHA ESTIMADA  PRECIO VENTA</t>
  </si>
  <si>
    <t>Diciembre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</si>
  <si>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</si>
  <si>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</si>
  <si>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</si>
  <si>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</si>
  <si>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</si>
  <si>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</si>
  <si>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</si>
  <si>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</si>
  <si>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</si>
  <si>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</si>
  <si>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</si>
  <si>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</si>
  <si>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</si>
  <si>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</si>
  <si>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</si>
  <si>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</si>
  <si>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</si>
  <si>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</si>
  <si>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</si>
  <si>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</si>
  <si>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</si>
  <si>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</si>
  <si>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potrero</t>
  </si>
  <si>
    <t>jh</t>
  </si>
  <si>
    <t xml:space="preserve">Abr </t>
  </si>
  <si>
    <t>Siembra</t>
  </si>
  <si>
    <t>Abr</t>
  </si>
  <si>
    <t>Desinfección semilla</t>
  </si>
  <si>
    <t>Abr.</t>
  </si>
  <si>
    <t>Dic</t>
  </si>
  <si>
    <t>JORNADAS ANIMAL</t>
  </si>
  <si>
    <t>Subtotal Jornadas Animal</t>
  </si>
  <si>
    <t>MAQUINARIA</t>
  </si>
  <si>
    <t>Barbecho químico</t>
  </si>
  <si>
    <t xml:space="preserve">Mar </t>
  </si>
  <si>
    <t>Aradura</t>
  </si>
  <si>
    <t>Mar</t>
  </si>
  <si>
    <t>Rastraje liviano</t>
  </si>
  <si>
    <t>Encalado</t>
  </si>
  <si>
    <t>Trompo Abonador</t>
  </si>
  <si>
    <t>Subtotal Costo Maquinaria</t>
  </si>
  <si>
    <t>INSUMOS</t>
  </si>
  <si>
    <t>Insumos</t>
  </si>
  <si>
    <t>Unidad (Kg/l/u)</t>
  </si>
  <si>
    <t>SEMILLA</t>
  </si>
  <si>
    <t>Avena Estrigosa</t>
  </si>
  <si>
    <t>kg</t>
  </si>
  <si>
    <t>FERTILIZANTES</t>
  </si>
  <si>
    <t>Cal Agrícola</t>
  </si>
  <si>
    <t>Urea</t>
  </si>
  <si>
    <t xml:space="preserve">Ago </t>
  </si>
  <si>
    <t>Sulpomag</t>
  </si>
  <si>
    <t>HERBICIDA</t>
  </si>
  <si>
    <t>Rango 480 SL</t>
  </si>
  <si>
    <t>lt</t>
  </si>
  <si>
    <t>MCPA 750 SL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</si>
  <si>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</si>
  <si>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</si>
  <si>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</si>
  <si>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</si>
  <si>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</si>
  <si>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</si>
  <si>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</si>
  <si>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</si>
  <si>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</si>
  <si>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</si>
  <si>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</si>
  <si>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</si>
  <si>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</si>
  <si>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</si>
  <si>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</si>
  <si>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</si>
  <si>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</si>
  <si>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</si>
  <si>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</si>
  <si>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</si>
  <si>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</si>
  <si>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</si>
  <si>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</si>
  <si>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</si>
  <si>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</si>
  <si>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</si>
  <si>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($/fardo)</t>
  </si>
  <si>
    <t>(*): Este valor representa el valor mìnimo de venta del producto</t>
  </si>
  <si>
    <t>Super Fosfato Triple</t>
  </si>
  <si>
    <t>Enfardadora</t>
  </si>
  <si>
    <t>jm</t>
  </si>
  <si>
    <t>Anagran Plus (desinfectante)</t>
  </si>
  <si>
    <t>Subtotal Mano de Obra</t>
  </si>
  <si>
    <t>n/a</t>
  </si>
  <si>
    <t>Traslado y carga</t>
  </si>
  <si>
    <t>sobre (125 gr)</t>
  </si>
  <si>
    <t>$/Há</t>
  </si>
  <si>
    <t>COSTO TOTAL/Há.</t>
  </si>
  <si>
    <t>Rendimiento (Fardo/Há)</t>
  </si>
  <si>
    <t>Costo unitario (Fardo/Há (*)</t>
  </si>
  <si>
    <t>RENDIMIENTO (Fardos/Há)</t>
  </si>
  <si>
    <t>PRECIO ESPERADO ($/Fardo)</t>
  </si>
  <si>
    <t>Fardo/Consumo animal</t>
  </si>
  <si>
    <t>Cantidad/Há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</si>
</sst>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0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3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1" fillId="2" borderId="41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166" fontId="1" fillId="2" borderId="42" xfId="0" applyNumberFormat="1" applyFont="1" applyFill="1" applyBorder="1" applyAlignment="1">
      <alignment horizontal="justify" vertical="center" wrapText="1"/>
    </xf>
    <xf numFmtId="49" fontId="1" fillId="10" borderId="41" xfId="0" applyNumberFormat="1" applyFont="1" applyFill="1" applyBorder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0" fontId="1" fillId="2" borderId="41" xfId="0" applyNumberFormat="1" applyFont="1" applyFill="1" applyBorder="1" applyAlignment="1">
      <alignment horizontal="justify" vertical="center" wrapText="1"/>
    </xf>
    <xf numFmtId="166" fontId="1" fillId="2" borderId="76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10" borderId="75" xfId="0" applyNumberFormat="1" applyFont="1" applyFill="1" applyBorder="1" applyAlignment="1">
      <alignment horizontal="justify" vertical="center" wrapText="1"/>
    </xf>
    <xf numFmtId="0" fontId="1" fillId="2" borderId="75" xfId="0" applyNumberFormat="1" applyFont="1" applyFill="1" applyBorder="1" applyAlignment="1">
      <alignment horizontal="justify" vertical="center" wrapText="1"/>
    </xf>
    <xf numFmtId="49" fontId="1" fillId="2" borderId="75" xfId="0" applyNumberFormat="1" applyFont="1" applyFill="1" applyBorder="1" applyAlignment="1">
      <alignment horizontal="justify" vertical="center" wrapText="1"/>
    </xf>
    <xf numFmtId="49" fontId="1" fillId="10" borderId="42" xfId="0" applyNumberFormat="1" applyFont="1" applyFill="1" applyBorder="1" applyAlignment="1">
      <alignment horizontal="justify" vertical="center" wrapText="1"/>
    </xf>
    <xf numFmtId="0" fontId="1" fillId="10" borderId="42" xfId="0" applyNumberFormat="1" applyFont="1" applyFill="1" applyBorder="1" applyAlignment="1">
      <alignment horizontal="justify" vertical="center" wrapText="1"/>
    </xf>
    <xf numFmtId="0" fontId="1" fillId="0" borderId="14" xfId="0" applyNumberFormat="1" applyFont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4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1" fontId="1" fillId="10" borderId="42" xfId="0" applyNumberFormat="1" applyFont="1" applyFill="1" applyBorder="1" applyAlignment="1">
      <alignment horizontal="justify" vertical="center" wrapText="1"/>
    </xf>
    <xf numFmtId="166" fontId="1" fillId="10" borderId="42" xfId="0" applyNumberFormat="1" applyFont="1" applyFill="1" applyBorder="1" applyAlignment="1">
      <alignment horizontal="justify" vertical="center" wrapText="1"/>
    </xf>
    <xf numFmtId="0" fontId="1" fillId="10" borderId="41" xfId="0" applyNumberFormat="1" applyFont="1" applyFill="1" applyBorder="1" applyAlignment="1">
      <alignment horizontal="justify" vertical="center" wrapText="1"/>
    </xf>
    <xf numFmtId="166" fontId="1" fillId="10" borderId="41" xfId="0" applyNumberFormat="1" applyFont="1" applyFill="1" applyBorder="1" applyAlignment="1">
      <alignment horizontal="justify" vertical="center" wrapText="1"/>
    </xf>
    <xf numFmtId="49" fontId="6" fillId="10" borderId="42" xfId="0" applyNumberFormat="1" applyFont="1" applyFill="1" applyBorder="1" applyAlignment="1">
      <alignment horizontal="justify" vertical="center" wrapText="1"/>
    </xf>
    <xf numFmtId="0" fontId="6" fillId="10" borderId="42" xfId="0" applyNumberFormat="1" applyFont="1" applyFill="1" applyBorder="1" applyAlignment="1">
      <alignment horizontal="justify" vertical="center" wrapText="1"/>
    </xf>
    <xf numFmtId="166" fontId="6" fillId="10" borderId="42" xfId="0" applyNumberFormat="1" applyFont="1" applyFill="1" applyBorder="1" applyAlignment="1">
      <alignment horizontal="justify" vertical="center" wrapText="1"/>
    </xf>
    <xf numFmtId="49" fontId="7" fillId="5" borderId="64" xfId="0" applyNumberFormat="1" applyFont="1" applyFill="1" applyBorder="1" applyAlignment="1">
      <alignment horizontal="justify" vertical="center" wrapText="1"/>
    </xf>
    <xf numFmtId="0" fontId="1" fillId="2" borderId="64" xfId="0" applyFont="1" applyFill="1" applyBorder="1" applyAlignment="1">
      <alignment horizontal="justify" vertical="center" wrapText="1"/>
    </xf>
    <xf numFmtId="3" fontId="1" fillId="2" borderId="64" xfId="0" applyNumberFormat="1" applyFont="1" applyFill="1" applyBorder="1" applyAlignment="1">
      <alignment horizontal="justify" vertical="center" wrapText="1"/>
    </xf>
    <xf numFmtId="166" fontId="6" fillId="10" borderId="65" xfId="0" applyNumberFormat="1" applyFont="1" applyFill="1" applyBorder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 wrapText="1"/>
    </xf>
    <xf numFmtId="3" fontId="1" fillId="2" borderId="16" xfId="0" applyNumberFormat="1" applyFont="1" applyFill="1" applyBorder="1" applyAlignment="1">
      <alignment horizontal="justify" vertical="center" wrapText="1"/>
    </xf>
    <xf numFmtId="166" fontId="2" fillId="5" borderId="17" xfId="0" applyNumberFormat="1" applyFont="1" applyFill="1" applyBorder="1" applyAlignment="1">
      <alignment horizontal="justify" vertical="center" wrapText="1"/>
    </xf>
    <xf numFmtId="166" fontId="2" fillId="3" borderId="18" xfId="0" applyNumberFormat="1" applyFont="1" applyFill="1" applyBorder="1" applyAlignment="1">
      <alignment horizontal="justify" vertical="center" wrapText="1"/>
    </xf>
    <xf numFmtId="166" fontId="2" fillId="5" borderId="18" xfId="0" applyNumberFormat="1" applyFont="1" applyFill="1" applyBorder="1" applyAlignment="1">
      <alignment horizontal="justify" vertical="center" wrapText="1"/>
    </xf>
    <xf numFmtId="166" fontId="2" fillId="6" borderId="19" xfId="0" applyNumberFormat="1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165" fontId="2" fillId="2" borderId="14" xfId="0" applyNumberFormat="1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7" borderId="14" xfId="0" applyFont="1" applyFill="1" applyBorder="1" applyAlignment="1">
      <alignment horizontal="justify" vertical="center" wrapText="1"/>
    </xf>
    <xf numFmtId="49" fontId="5" fillId="8" borderId="20" xfId="0" applyNumberFormat="1" applyFont="1" applyFill="1" applyBorder="1" applyAlignment="1">
      <alignment horizontal="justify" vertical="center" wrapText="1"/>
    </xf>
    <xf numFmtId="49" fontId="5" fillId="8" borderId="15" xfId="0" applyNumberFormat="1" applyFont="1" applyFill="1" applyBorder="1" applyAlignment="1">
      <alignment horizontal="justify" vertical="center" wrapText="1"/>
    </xf>
    <xf numFmtId="49" fontId="1" fillId="8" borderId="21" xfId="0" applyNumberFormat="1" applyFont="1" applyFill="1" applyBorder="1" applyAlignment="1">
      <alignment horizontal="justify" vertical="center" wrapText="1"/>
    </xf>
    <xf numFmtId="49" fontId="5" fillId="2" borderId="22" xfId="0" applyNumberFormat="1" applyFont="1" applyFill="1" applyBorder="1" applyAlignment="1">
      <alignment horizontal="justify" vertical="center" wrapText="1"/>
    </xf>
    <xf numFmtId="9" fontId="1" fillId="2" borderId="23" xfId="0" applyNumberFormat="1" applyFont="1" applyFill="1" applyBorder="1" applyAlignment="1">
      <alignment horizontal="justify" vertical="center" wrapText="1"/>
    </xf>
    <xf numFmtId="0" fontId="2" fillId="7" borderId="14" xfId="0" applyFont="1" applyFill="1" applyBorder="1" applyAlignment="1">
      <alignment horizontal="justify" vertical="center" wrapText="1"/>
    </xf>
    <xf numFmtId="49" fontId="5" fillId="8" borderId="24" xfId="0" applyNumberFormat="1" applyFont="1" applyFill="1" applyBorder="1" applyAlignment="1">
      <alignment horizontal="justify" vertical="center" wrapText="1"/>
    </xf>
    <xf numFmtId="9" fontId="5" fillId="8" borderId="26" xfId="0" applyNumberFormat="1" applyFont="1" applyFill="1" applyBorder="1" applyAlignment="1">
      <alignment horizontal="justify" vertical="center" wrapText="1"/>
    </xf>
    <xf numFmtId="0" fontId="2" fillId="7" borderId="13" xfId="0" applyFont="1" applyFill="1" applyBorder="1" applyAlignment="1">
      <alignment horizontal="justify" vertical="center" wrapText="1"/>
    </xf>
    <xf numFmtId="49" fontId="5" fillId="8" borderId="38" xfId="0" applyNumberFormat="1" applyFont="1" applyFill="1" applyBorder="1" applyAlignment="1">
      <alignment horizontal="justify" vertical="center" wrapText="1"/>
    </xf>
    <xf numFmtId="164" fontId="5" fillId="8" borderId="39" xfId="1" applyFont="1" applyFill="1" applyBorder="1" applyAlignment="1">
      <alignment horizontal="justify" vertical="center" wrapText="1"/>
    </xf>
    <xf numFmtId="164" fontId="5" fillId="8" borderId="40" xfId="1" applyFont="1" applyFill="1" applyBorder="1" applyAlignment="1">
      <alignment horizontal="justify" vertical="center" wrapText="1"/>
    </xf>
    <xf numFmtId="0" fontId="5" fillId="7" borderId="14" xfId="0" applyFont="1" applyFill="1" applyBorder="1" applyAlignment="1">
      <alignment horizontal="justify" vertical="center" wrapText="1"/>
    </xf>
    <xf numFmtId="165" fontId="5" fillId="2" borderId="14" xfId="0" applyNumberFormat="1" applyFont="1" applyFill="1" applyBorder="1" applyAlignment="1">
      <alignment horizontal="justify" vertical="center" wrapText="1"/>
    </xf>
    <xf numFmtId="0" fontId="1" fillId="2" borderId="75" xfId="0" applyFont="1" applyFill="1" applyBorder="1" applyAlignment="1">
      <alignment horizontal="justify" vertical="center" wrapText="1"/>
    </xf>
    <xf numFmtId="166" fontId="1" fillId="2" borderId="75" xfId="0" applyNumberFormat="1" applyFont="1" applyFill="1" applyBorder="1" applyAlignment="1">
      <alignment horizontal="justify" vertical="center" wrapText="1"/>
    </xf>
    <xf numFmtId="166" fontId="1" fillId="10" borderId="75" xfId="0" applyNumberFormat="1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2" borderId="77" xfId="0" applyFont="1" applyFill="1" applyBorder="1" applyAlignment="1">
      <alignment horizontal="justify" vertical="center" wrapText="1"/>
    </xf>
    <xf numFmtId="0" fontId="1" fillId="2" borderId="78" xfId="0" applyFont="1" applyFill="1" applyBorder="1" applyAlignment="1">
      <alignment horizontal="justify" vertical="center" wrapText="1"/>
    </xf>
    <xf numFmtId="3" fontId="1" fillId="2" borderId="78" xfId="0" applyNumberFormat="1" applyFont="1" applyFill="1" applyBorder="1" applyAlignment="1">
      <alignment horizontal="justify" vertical="center" wrapText="1"/>
    </xf>
    <xf numFmtId="166" fontId="3" fillId="3" borderId="42" xfId="0" applyNumberFormat="1" applyFont="1" applyFill="1" applyBorder="1" applyAlignment="1">
      <alignment horizontal="justify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6" fontId="5" fillId="8" borderId="25" xfId="1" applyNumberFormat="1" applyFont="1" applyFill="1" applyBorder="1" applyAlignment="1">
      <alignment horizontal="justify" vertical="center" wrapText="1"/>
    </xf>
    <xf numFmtId="166" fontId="1" fillId="2" borderId="5" xfId="1" applyNumberFormat="1" applyFont="1" applyFill="1" applyBorder="1" applyAlignment="1">
      <alignment horizontal="justify" vertical="center" wrapText="1"/>
    </xf>
    <xf numFmtId="49" fontId="5" fillId="10" borderId="66" xfId="0" applyNumberFormat="1" applyFont="1" applyFill="1" applyBorder="1" applyAlignment="1">
      <alignment horizontal="justify" vertical="center" wrapText="1"/>
    </xf>
    <xf numFmtId="49" fontId="5" fillId="10" borderId="67" xfId="0" applyNumberFormat="1" applyFont="1" applyFill="1" applyBorder="1" applyAlignment="1">
      <alignment horizontal="justify" vertical="center" wrapText="1"/>
    </xf>
    <xf numFmtId="49" fontId="5" fillId="10" borderId="68" xfId="0" applyNumberFormat="1" applyFont="1" applyFill="1" applyBorder="1" applyAlignment="1">
      <alignment horizontal="justify" vertical="center" wrapText="1"/>
    </xf>
    <xf numFmtId="49" fontId="5" fillId="10" borderId="69" xfId="0" applyNumberFormat="1" applyFont="1" applyFill="1" applyBorder="1" applyAlignment="1">
      <alignment horizontal="justify" vertical="center" wrapText="1"/>
    </xf>
    <xf numFmtId="49" fontId="5" fillId="10" borderId="70" xfId="0" applyNumberFormat="1" applyFont="1" applyFill="1" applyBorder="1" applyAlignment="1">
      <alignment horizontal="justify" vertical="center" wrapText="1"/>
    </xf>
    <xf numFmtId="49" fontId="5" fillId="10" borderId="71" xfId="0" applyNumberFormat="1" applyFont="1" applyFill="1" applyBorder="1" applyAlignment="1">
      <alignment horizontal="justify" vertical="center" wrapText="1"/>
    </xf>
    <xf numFmtId="49" fontId="5" fillId="10" borderId="72" xfId="0" applyNumberFormat="1" applyFont="1" applyFill="1" applyBorder="1" applyAlignment="1">
      <alignment horizontal="justify" vertical="center" wrapText="1"/>
    </xf>
    <xf numFmtId="49" fontId="5" fillId="10" borderId="73" xfId="0" applyNumberFormat="1" applyFont="1" applyFill="1" applyBorder="1" applyAlignment="1">
      <alignment horizontal="justify" vertical="center" wrapText="1"/>
    </xf>
    <xf numFmtId="49" fontId="5" fillId="10" borderId="74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3" fillId="3" borderId="42" xfId="0" applyNumberFormat="1" applyFont="1" applyFill="1" applyBorder="1" applyAlignment="1">
      <alignment horizontal="justify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1" fillId="2" borderId="35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5" fillId="2" borderId="30" xfId="0" applyNumberFormat="1" applyFont="1" applyFill="1" applyBorder="1" applyAlignment="1">
      <alignment horizontal="justify" vertical="center" wrapText="1"/>
    </xf>
    <xf numFmtId="49" fontId="5" fillId="2" borderId="31" xfId="0" applyNumberFormat="1" applyFont="1" applyFill="1" applyBorder="1" applyAlignment="1">
      <alignment horizontal="justify" vertical="center" wrapText="1"/>
    </xf>
    <xf numFmtId="49" fontId="5" fillId="2" borderId="32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7" fillId="9" borderId="46" xfId="0" applyNumberFormat="1" applyFont="1" applyFill="1" applyBorder="1" applyAlignment="1">
      <alignment horizontal="justify" vertical="center" wrapText="1"/>
    </xf>
    <xf numFmtId="49" fontId="7" fillId="9" borderId="36" xfId="0" applyNumberFormat="1" applyFont="1" applyFill="1" applyBorder="1" applyAlignment="1">
      <alignment horizontal="justify" vertical="center" wrapText="1"/>
    </xf>
    <xf numFmtId="49" fontId="7" fillId="9" borderId="47" xfId="0" applyNumberFormat="1" applyFont="1" applyFill="1" applyBorder="1" applyAlignment="1">
      <alignment horizontal="justify" vertical="center" wrapText="1"/>
    </xf>
    <xf numFmtId="49" fontId="7" fillId="9" borderId="27" xfId="0" applyNumberFormat="1" applyFont="1" applyFill="1" applyBorder="1" applyAlignment="1">
      <alignment horizontal="justify" vertical="center" wrapText="1"/>
    </xf>
    <xf numFmtId="49" fontId="7" fillId="9" borderId="28" xfId="0" applyNumberFormat="1" applyFont="1" applyFill="1" applyBorder="1" applyAlignment="1">
      <alignment horizontal="justify" vertical="center" wrapText="1"/>
    </xf>
    <xf numFmtId="49" fontId="7" fillId="9" borderId="29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4" xfId="0" applyNumberFormat="1" applyFont="1" applyFill="1" applyBorder="1" applyAlignment="1">
      <alignment horizontal="justify" vertical="center" wrapText="1"/>
    </xf>
    <xf numFmtId="49" fontId="1" fillId="2" borderId="45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3" fillId="3" borderId="53" xfId="0" applyNumberFormat="1" applyFont="1" applyFill="1" applyBorder="1" applyAlignment="1">
      <alignment horizontal="justify" vertical="center" wrapText="1"/>
    </xf>
    <xf numFmtId="49" fontId="3" fillId="3" borderId="54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3" borderId="60" xfId="0" applyNumberFormat="1" applyFont="1" applyFill="1" applyBorder="1" applyAlignment="1">
      <alignment horizontal="justify" vertical="center" wrapText="1"/>
    </xf>
    <xf numFmtId="49" fontId="2" fillId="3" borderId="51" xfId="0" applyNumberFormat="1" applyFont="1" applyFill="1" applyBorder="1" applyAlignment="1">
      <alignment horizontal="justify" vertical="center" wrapText="1"/>
    </xf>
    <xf numFmtId="49" fontId="2" fillId="3" borderId="52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3" fillId="3" borderId="66" xfId="0" applyNumberFormat="1" applyFont="1" applyFill="1" applyBorder="1" applyAlignment="1">
      <alignment horizontal="justify" vertical="center" wrapText="1"/>
    </xf>
    <xf numFmtId="49" fontId="3" fillId="3" borderId="67" xfId="0" applyNumberFormat="1" applyFont="1" applyFill="1" applyBorder="1" applyAlignment="1">
      <alignment horizontal="justify" vertical="center" wrapText="1"/>
    </xf>
    <xf numFmtId="49" fontId="3" fillId="3" borderId="68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0"/>
  <sheetViews>
    <sheetView showGridLines="0" tabSelected="1" topLeftCell="A64" workbookViewId="0">
      <selection activeCell="I34" sqref="I34"/>
    </sheetView>
  </sheetViews>
  <sheetFormatPr baseColWidth="10" defaultColWidth="10.85546875" defaultRowHeight="11.25" customHeight="1" x14ac:dyDescent="0.25"/>
  <cols>
    <col min="1" max="1" width="19.7109375" style="8" customWidth="1"/>
    <col min="2" max="2" width="17.5703125" style="8" customWidth="1"/>
    <col min="3" max="3" width="9.42578125" style="8" customWidth="1"/>
    <col min="4" max="4" width="16.5703125" style="8" customWidth="1"/>
    <col min="5" max="5" width="11" style="8" customWidth="1"/>
    <col min="6" max="6" width="15.7109375" style="8" customWidth="1"/>
    <col min="7" max="254" width="10.85546875" style="8" customWidth="1"/>
    <col min="255" max="16384" width="10.85546875" style="9"/>
  </cols>
  <sheetData>
    <row r="1" spans="1:6" ht="15" customHeight="1" x14ac:dyDescent="0.25">
      <c r="A1" s="7"/>
      <c r="B1" s="7"/>
      <c r="C1" s="7"/>
      <c r="D1" s="7"/>
      <c r="E1" s="7"/>
      <c r="F1" s="7"/>
    </row>
    <row r="2" spans="1:6" ht="15" customHeight="1" x14ac:dyDescent="0.25">
      <c r="A2" s="7"/>
      <c r="B2" s="7"/>
      <c r="C2" s="7"/>
      <c r="D2" s="7"/>
      <c r="E2" s="7"/>
      <c r="F2" s="7"/>
    </row>
    <row r="3" spans="1:6" ht="15" customHeight="1" x14ac:dyDescent="0.25">
      <c r="A3" s="7"/>
      <c r="B3" s="7"/>
      <c r="C3" s="7"/>
      <c r="D3" s="7"/>
      <c r="E3" s="7"/>
      <c r="F3" s="7"/>
    </row>
    <row r="4" spans="1:6" ht="15" customHeight="1" x14ac:dyDescent="0.25">
      <c r="A4" s="7"/>
      <c r="B4" s="7"/>
      <c r="C4" s="7"/>
      <c r="D4" s="7"/>
      <c r="E4" s="7"/>
      <c r="F4" s="7"/>
    </row>
    <row r="5" spans="1:6" ht="15" customHeight="1" x14ac:dyDescent="0.25">
      <c r="A5" s="7"/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10"/>
      <c r="B7" s="11"/>
      <c r="C7" s="7"/>
      <c r="D7" s="11"/>
      <c r="E7" s="11"/>
      <c r="F7" s="11"/>
    </row>
    <row r="8" spans="1:6" ht="12.75" x14ac:dyDescent="0.25">
      <c r="A8" s="12" t="s">
        <v>0</v>
      </c>
      <c r="B8" s="13" t="s">
        <v>1</v>
      </c>
      <c r="C8" s="14"/>
      <c r="D8" s="123" t="s">
        <v>102</v>
      </c>
      <c r="E8" s="124"/>
      <c r="F8" s="15">
        <v>350</v>
      </c>
    </row>
    <row r="9" spans="1:6" ht="12.75" x14ac:dyDescent="0.25">
      <c r="A9" s="16" t="s">
        <v>2</v>
      </c>
      <c r="B9" s="13" t="s">
        <v>3</v>
      </c>
      <c r="C9" s="14"/>
      <c r="D9" s="121" t="s">
        <v>4</v>
      </c>
      <c r="E9" s="122"/>
      <c r="F9" s="13" t="s">
        <v>5</v>
      </c>
    </row>
    <row r="10" spans="1:6" ht="12.75" x14ac:dyDescent="0.25">
      <c r="A10" s="16" t="s">
        <v>6</v>
      </c>
      <c r="B10" s="13" t="s">
        <v>7</v>
      </c>
      <c r="C10" s="14"/>
      <c r="D10" s="121" t="s">
        <v>103</v>
      </c>
      <c r="E10" s="122"/>
      <c r="F10" s="17">
        <v>4200</v>
      </c>
    </row>
    <row r="11" spans="1:6" ht="11.25" customHeight="1" x14ac:dyDescent="0.25">
      <c r="A11" s="16" t="s">
        <v>8</v>
      </c>
      <c r="B11" s="13" t="s">
        <v>9</v>
      </c>
      <c r="C11" s="14"/>
      <c r="D11" s="125" t="s">
        <v>10</v>
      </c>
      <c r="E11" s="126"/>
      <c r="F11" s="18">
        <f>(F8*F10)</f>
        <v>1470000</v>
      </c>
    </row>
    <row r="12" spans="1:6" ht="12.75" x14ac:dyDescent="0.25">
      <c r="A12" s="16" t="s">
        <v>11</v>
      </c>
      <c r="B12" s="13" t="s">
        <v>12</v>
      </c>
      <c r="C12" s="14"/>
      <c r="D12" s="121" t="s">
        <v>13</v>
      </c>
      <c r="E12" s="122"/>
      <c r="F12" s="13" t="s">
        <v>104</v>
      </c>
    </row>
    <row r="13" spans="1:6" ht="12.75" customHeight="1" x14ac:dyDescent="0.25">
      <c r="A13" s="16" t="s">
        <v>14</v>
      </c>
      <c r="B13" s="19" t="s">
        <v>15</v>
      </c>
      <c r="C13" s="14"/>
      <c r="D13" s="121" t="s">
        <v>16</v>
      </c>
      <c r="E13" s="122"/>
      <c r="F13" s="13" t="s">
        <v>5</v>
      </c>
    </row>
    <row r="14" spans="1:6" ht="12.75" x14ac:dyDescent="0.25">
      <c r="A14" s="16" t="s">
        <v>17</v>
      </c>
      <c r="B14" s="20">
        <v>45014</v>
      </c>
      <c r="C14" s="14"/>
      <c r="D14" s="121" t="s">
        <v>18</v>
      </c>
      <c r="E14" s="122"/>
      <c r="F14" s="13" t="s">
        <v>19</v>
      </c>
    </row>
    <row r="15" spans="1:6" ht="12" customHeight="1" x14ac:dyDescent="0.25">
      <c r="A15" s="21"/>
      <c r="B15" s="22"/>
      <c r="C15" s="11"/>
      <c r="D15" s="1"/>
      <c r="E15" s="1"/>
      <c r="F15" s="1"/>
    </row>
    <row r="16" spans="1:6" ht="12" customHeight="1" x14ac:dyDescent="0.25">
      <c r="A16" s="127" t="s">
        <v>20</v>
      </c>
      <c r="B16" s="128"/>
      <c r="C16" s="128"/>
      <c r="D16" s="128"/>
      <c r="E16" s="128"/>
      <c r="F16" s="128"/>
    </row>
    <row r="17" spans="1:254" ht="12" customHeight="1" x14ac:dyDescent="0.25">
      <c r="A17" s="23"/>
      <c r="B17" s="24"/>
      <c r="C17" s="24"/>
      <c r="D17" s="24"/>
      <c r="E17" s="24"/>
      <c r="F17" s="24"/>
    </row>
    <row r="18" spans="1:254" ht="12" customHeight="1" x14ac:dyDescent="0.25">
      <c r="A18" s="129" t="s">
        <v>21</v>
      </c>
      <c r="B18" s="130"/>
      <c r="C18" s="130"/>
      <c r="D18" s="130"/>
      <c r="E18" s="130"/>
      <c r="F18" s="131"/>
    </row>
    <row r="19" spans="1:254" s="6" customFormat="1" ht="24" customHeight="1" x14ac:dyDescent="0.25">
      <c r="A19" s="2" t="s">
        <v>22</v>
      </c>
      <c r="B19" s="2" t="s">
        <v>23</v>
      </c>
      <c r="C19" s="2" t="s">
        <v>24</v>
      </c>
      <c r="D19" s="2" t="s">
        <v>25</v>
      </c>
      <c r="E19" s="2" t="s">
        <v>26</v>
      </c>
      <c r="F19" s="2" t="s">
        <v>27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ht="12.75" x14ac:dyDescent="0.25">
      <c r="A20" s="13" t="s">
        <v>28</v>
      </c>
      <c r="B20" s="13" t="s">
        <v>29</v>
      </c>
      <c r="C20" s="25">
        <v>0.125</v>
      </c>
      <c r="D20" s="19" t="s">
        <v>30</v>
      </c>
      <c r="E20" s="18">
        <v>25000</v>
      </c>
      <c r="F20" s="18">
        <f>(C20*E20)</f>
        <v>3125</v>
      </c>
    </row>
    <row r="21" spans="1:254" ht="12.75" x14ac:dyDescent="0.25">
      <c r="A21" s="13" t="s">
        <v>31</v>
      </c>
      <c r="B21" s="13" t="s">
        <v>29</v>
      </c>
      <c r="C21" s="25">
        <v>0.25</v>
      </c>
      <c r="D21" s="19" t="s">
        <v>32</v>
      </c>
      <c r="E21" s="18">
        <v>25000</v>
      </c>
      <c r="F21" s="18">
        <f t="shared" ref="F21:F22" si="0">(C21*E21)</f>
        <v>6250</v>
      </c>
    </row>
    <row r="22" spans="1:254" ht="12.75" x14ac:dyDescent="0.25">
      <c r="A22" s="13" t="s">
        <v>33</v>
      </c>
      <c r="B22" s="13" t="s">
        <v>29</v>
      </c>
      <c r="C22" s="25">
        <v>0.125</v>
      </c>
      <c r="D22" s="19" t="s">
        <v>34</v>
      </c>
      <c r="E22" s="18">
        <v>25000</v>
      </c>
      <c r="F22" s="26">
        <f t="shared" si="0"/>
        <v>3125</v>
      </c>
    </row>
    <row r="23" spans="1:254" ht="12.75" x14ac:dyDescent="0.25">
      <c r="A23" s="13" t="s">
        <v>96</v>
      </c>
      <c r="B23" s="13" t="s">
        <v>29</v>
      </c>
      <c r="C23" s="25">
        <v>4.2</v>
      </c>
      <c r="D23" s="19" t="s">
        <v>35</v>
      </c>
      <c r="E23" s="18">
        <v>25000</v>
      </c>
      <c r="F23" s="26">
        <f t="shared" ref="F23" si="1">(C23*E23)</f>
        <v>105000</v>
      </c>
    </row>
    <row r="24" spans="1:254" ht="12.75" customHeight="1" x14ac:dyDescent="0.25">
      <c r="A24" s="147" t="s">
        <v>94</v>
      </c>
      <c r="B24" s="148"/>
      <c r="C24" s="148"/>
      <c r="D24" s="148"/>
      <c r="E24" s="149"/>
      <c r="F24" s="27">
        <f>SUM(F20:F23)</f>
        <v>117500</v>
      </c>
    </row>
    <row r="25" spans="1:254" ht="12" customHeight="1" x14ac:dyDescent="0.25">
      <c r="A25" s="23"/>
      <c r="B25" s="24"/>
      <c r="C25" s="24"/>
      <c r="D25" s="24"/>
      <c r="E25" s="28"/>
      <c r="F25" s="28"/>
    </row>
    <row r="26" spans="1:254" ht="12" customHeight="1" x14ac:dyDescent="0.25">
      <c r="A26" s="101" t="s">
        <v>36</v>
      </c>
      <c r="B26" s="102"/>
      <c r="C26" s="102"/>
      <c r="D26" s="102"/>
      <c r="E26" s="102"/>
      <c r="F26" s="103"/>
    </row>
    <row r="27" spans="1:254" s="6" customFormat="1" ht="24" customHeight="1" x14ac:dyDescent="0.25">
      <c r="A27" s="3" t="s">
        <v>22</v>
      </c>
      <c r="B27" s="3" t="s">
        <v>23</v>
      </c>
      <c r="C27" s="3" t="s">
        <v>24</v>
      </c>
      <c r="D27" s="3" t="s">
        <v>25</v>
      </c>
      <c r="E27" s="3" t="s">
        <v>26</v>
      </c>
      <c r="F27" s="3" t="s">
        <v>27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</row>
    <row r="28" spans="1:254" ht="12.75" x14ac:dyDescent="0.25">
      <c r="A28" s="81" t="s">
        <v>95</v>
      </c>
      <c r="B28" s="81"/>
      <c r="C28" s="81"/>
      <c r="D28" s="81"/>
      <c r="E28" s="82"/>
      <c r="F28" s="82"/>
    </row>
    <row r="29" spans="1:254" ht="12" customHeight="1" x14ac:dyDescent="0.25">
      <c r="A29" s="104" t="s">
        <v>37</v>
      </c>
      <c r="B29" s="104"/>
      <c r="C29" s="104"/>
      <c r="D29" s="104"/>
      <c r="E29" s="104"/>
      <c r="F29" s="88">
        <f>SUM(F28:F28)</f>
        <v>0</v>
      </c>
      <c r="G29" s="40"/>
    </row>
    <row r="30" spans="1:254" ht="12" customHeight="1" x14ac:dyDescent="0.25">
      <c r="A30" s="85"/>
      <c r="B30" s="86"/>
      <c r="C30" s="86"/>
      <c r="D30" s="86"/>
      <c r="E30" s="87"/>
      <c r="F30" s="87"/>
    </row>
    <row r="31" spans="1:254" ht="12" customHeight="1" x14ac:dyDescent="0.25">
      <c r="A31" s="101" t="s">
        <v>38</v>
      </c>
      <c r="B31" s="102"/>
      <c r="C31" s="102"/>
      <c r="D31" s="102"/>
      <c r="E31" s="102"/>
      <c r="F31" s="103"/>
    </row>
    <row r="32" spans="1:254" s="6" customFormat="1" ht="24" customHeight="1" x14ac:dyDescent="0.25">
      <c r="A32" s="4" t="s">
        <v>22</v>
      </c>
      <c r="B32" s="4" t="s">
        <v>23</v>
      </c>
      <c r="C32" s="4" t="s">
        <v>24</v>
      </c>
      <c r="D32" s="4" t="s">
        <v>25</v>
      </c>
      <c r="E32" s="4" t="s">
        <v>26</v>
      </c>
      <c r="F32" s="3" t="s">
        <v>27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</row>
    <row r="33" spans="1:254" ht="12.75" x14ac:dyDescent="0.25">
      <c r="A33" s="30" t="s">
        <v>39</v>
      </c>
      <c r="B33" s="31" t="s">
        <v>92</v>
      </c>
      <c r="C33" s="32">
        <v>0.25</v>
      </c>
      <c r="D33" s="31" t="s">
        <v>40</v>
      </c>
      <c r="E33" s="33">
        <v>140000</v>
      </c>
      <c r="F33" s="29">
        <f>E33*C33</f>
        <v>35000</v>
      </c>
      <c r="H33" s="34"/>
      <c r="I33" s="5"/>
    </row>
    <row r="34" spans="1:254" ht="12.75" x14ac:dyDescent="0.25">
      <c r="A34" s="35" t="s">
        <v>41</v>
      </c>
      <c r="B34" s="31" t="s">
        <v>92</v>
      </c>
      <c r="C34" s="36">
        <v>0.25</v>
      </c>
      <c r="D34" s="37" t="s">
        <v>42</v>
      </c>
      <c r="E34" s="33">
        <v>140000</v>
      </c>
      <c r="F34" s="29">
        <f t="shared" ref="F34:F38" si="2">E34*C34</f>
        <v>35000</v>
      </c>
      <c r="H34" s="34"/>
    </row>
    <row r="35" spans="1:254" ht="12.75" x14ac:dyDescent="0.25">
      <c r="A35" s="38" t="s">
        <v>43</v>
      </c>
      <c r="B35" s="31" t="s">
        <v>92</v>
      </c>
      <c r="C35" s="36">
        <v>0.125</v>
      </c>
      <c r="D35" s="31" t="s">
        <v>42</v>
      </c>
      <c r="E35" s="33">
        <v>280000</v>
      </c>
      <c r="F35" s="29">
        <f t="shared" si="2"/>
        <v>35000</v>
      </c>
      <c r="H35" s="34"/>
    </row>
    <row r="36" spans="1:254" ht="11.25" customHeight="1" x14ac:dyDescent="0.25">
      <c r="A36" s="39" t="s">
        <v>44</v>
      </c>
      <c r="B36" s="31" t="s">
        <v>92</v>
      </c>
      <c r="C36" s="36">
        <v>0.125</v>
      </c>
      <c r="D36" s="37" t="s">
        <v>42</v>
      </c>
      <c r="E36" s="33">
        <v>280000</v>
      </c>
      <c r="F36" s="29">
        <f t="shared" si="2"/>
        <v>35000</v>
      </c>
      <c r="H36" s="34"/>
    </row>
    <row r="37" spans="1:254" ht="11.25" customHeight="1" x14ac:dyDescent="0.25">
      <c r="A37" s="38" t="s">
        <v>45</v>
      </c>
      <c r="B37" s="31" t="s">
        <v>92</v>
      </c>
      <c r="C37" s="36">
        <v>0.125</v>
      </c>
      <c r="D37" s="31" t="s">
        <v>42</v>
      </c>
      <c r="E37" s="33">
        <v>280000</v>
      </c>
      <c r="F37" s="29">
        <f t="shared" ref="F37" si="3">E37*C37</f>
        <v>35000</v>
      </c>
      <c r="H37" s="34"/>
    </row>
    <row r="38" spans="1:254" ht="12.75" x14ac:dyDescent="0.25">
      <c r="A38" s="35" t="s">
        <v>91</v>
      </c>
      <c r="B38" s="31" t="s">
        <v>92</v>
      </c>
      <c r="C38" s="36">
        <v>1.43</v>
      </c>
      <c r="D38" s="31" t="s">
        <v>35</v>
      </c>
      <c r="E38" s="33">
        <v>34965</v>
      </c>
      <c r="F38" s="82">
        <f t="shared" si="2"/>
        <v>49999.95</v>
      </c>
      <c r="H38" s="34"/>
    </row>
    <row r="39" spans="1:254" ht="11.25" customHeight="1" x14ac:dyDescent="0.25">
      <c r="A39" s="104" t="s">
        <v>46</v>
      </c>
      <c r="B39" s="104"/>
      <c r="C39" s="104"/>
      <c r="D39" s="104"/>
      <c r="E39" s="104"/>
      <c r="F39" s="88">
        <f>SUM(F33:F38)</f>
        <v>224999.95</v>
      </c>
      <c r="G39" s="40"/>
    </row>
    <row r="40" spans="1:254" ht="12" customHeight="1" x14ac:dyDescent="0.25">
      <c r="A40" s="85"/>
      <c r="B40" s="86"/>
      <c r="C40" s="86"/>
      <c r="D40" s="86"/>
      <c r="E40" s="87"/>
      <c r="F40" s="87"/>
    </row>
    <row r="41" spans="1:254" ht="12" customHeight="1" x14ac:dyDescent="0.25">
      <c r="A41" s="101" t="s">
        <v>47</v>
      </c>
      <c r="B41" s="102"/>
      <c r="C41" s="102"/>
      <c r="D41" s="102"/>
      <c r="E41" s="102"/>
      <c r="F41" s="103"/>
    </row>
    <row r="42" spans="1:254" s="6" customFormat="1" ht="25.5" x14ac:dyDescent="0.25">
      <c r="A42" s="4" t="s">
        <v>48</v>
      </c>
      <c r="B42" s="4" t="s">
        <v>49</v>
      </c>
      <c r="C42" s="4" t="s">
        <v>105</v>
      </c>
      <c r="D42" s="4" t="s">
        <v>25</v>
      </c>
      <c r="E42" s="4" t="s">
        <v>26</v>
      </c>
      <c r="F42" s="4" t="s">
        <v>27</v>
      </c>
      <c r="G42" s="5"/>
      <c r="H42" s="5"/>
      <c r="I42" s="5"/>
      <c r="J42" s="8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</row>
    <row r="43" spans="1:254" s="43" customFormat="1" ht="12.75" customHeight="1" x14ac:dyDescent="0.25">
      <c r="A43" s="98" t="s">
        <v>50</v>
      </c>
      <c r="B43" s="99"/>
      <c r="C43" s="99"/>
      <c r="D43" s="99"/>
      <c r="E43" s="99"/>
      <c r="F43" s="100"/>
      <c r="G43" s="41"/>
      <c r="H43" s="41"/>
      <c r="I43" s="41"/>
      <c r="J43" s="42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</row>
    <row r="44" spans="1:254" s="43" customFormat="1" ht="12.75" x14ac:dyDescent="0.25">
      <c r="A44" s="38" t="s">
        <v>51</v>
      </c>
      <c r="B44" s="38" t="s">
        <v>52</v>
      </c>
      <c r="C44" s="44">
        <v>150</v>
      </c>
      <c r="D44" s="38" t="s">
        <v>30</v>
      </c>
      <c r="E44" s="45">
        <v>920</v>
      </c>
      <c r="F44" s="45">
        <f>C44*E44</f>
        <v>138000</v>
      </c>
      <c r="G44" s="41"/>
      <c r="H44" s="41"/>
      <c r="I44" s="41"/>
      <c r="J44" s="42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</row>
    <row r="45" spans="1:254" s="43" customFormat="1" ht="12.75" x14ac:dyDescent="0.25">
      <c r="A45" s="38" t="s">
        <v>93</v>
      </c>
      <c r="B45" s="38" t="s">
        <v>97</v>
      </c>
      <c r="C45" s="44">
        <v>1</v>
      </c>
      <c r="D45" s="38" t="s">
        <v>32</v>
      </c>
      <c r="E45" s="45">
        <v>3229</v>
      </c>
      <c r="F45" s="45">
        <f>C45*E45</f>
        <v>3229</v>
      </c>
      <c r="G45" s="41"/>
      <c r="H45" s="41"/>
      <c r="I45" s="41"/>
      <c r="J45" s="42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  <c r="IL45" s="41"/>
      <c r="IM45" s="41"/>
      <c r="IN45" s="41"/>
      <c r="IO45" s="41"/>
      <c r="IP45" s="41"/>
      <c r="IQ45" s="41"/>
      <c r="IR45" s="41"/>
      <c r="IS45" s="41"/>
      <c r="IT45" s="41"/>
    </row>
    <row r="46" spans="1:254" s="43" customFormat="1" ht="12.75" customHeight="1" x14ac:dyDescent="0.25">
      <c r="A46" s="95" t="s">
        <v>53</v>
      </c>
      <c r="B46" s="96"/>
      <c r="C46" s="96"/>
      <c r="D46" s="96"/>
      <c r="E46" s="96"/>
      <c r="F46" s="97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</row>
    <row r="47" spans="1:254" s="43" customFormat="1" ht="12.75" x14ac:dyDescent="0.25">
      <c r="A47" s="38" t="s">
        <v>90</v>
      </c>
      <c r="B47" s="38" t="s">
        <v>52</v>
      </c>
      <c r="C47" s="39">
        <v>150</v>
      </c>
      <c r="D47" s="38" t="s">
        <v>32</v>
      </c>
      <c r="E47" s="45">
        <v>1197</v>
      </c>
      <c r="F47" s="45">
        <f>(C47*E47)</f>
        <v>179550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  <c r="IR47" s="41"/>
      <c r="IS47" s="41"/>
      <c r="IT47" s="41"/>
    </row>
    <row r="48" spans="1:254" s="43" customFormat="1" ht="12.75" x14ac:dyDescent="0.25">
      <c r="A48" s="38" t="s">
        <v>54</v>
      </c>
      <c r="B48" s="38" t="s">
        <v>52</v>
      </c>
      <c r="C48" s="39">
        <v>700</v>
      </c>
      <c r="D48" s="38" t="s">
        <v>42</v>
      </c>
      <c r="E48" s="45">
        <v>200</v>
      </c>
      <c r="F48" s="45">
        <f t="shared" ref="F48:F50" si="4">(C48*E48)</f>
        <v>140000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</row>
    <row r="49" spans="1:254" s="43" customFormat="1" ht="12.75" x14ac:dyDescent="0.25">
      <c r="A49" s="38" t="s">
        <v>55</v>
      </c>
      <c r="B49" s="38" t="s">
        <v>52</v>
      </c>
      <c r="C49" s="39">
        <v>100</v>
      </c>
      <c r="D49" s="38" t="s">
        <v>56</v>
      </c>
      <c r="E49" s="45">
        <v>752</v>
      </c>
      <c r="F49" s="45">
        <f t="shared" si="4"/>
        <v>75200</v>
      </c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1"/>
      <c r="IQ49" s="41"/>
      <c r="IR49" s="41"/>
      <c r="IS49" s="41"/>
      <c r="IT49" s="41"/>
    </row>
    <row r="50" spans="1:254" s="43" customFormat="1" ht="12.75" x14ac:dyDescent="0.25">
      <c r="A50" s="38" t="s">
        <v>57</v>
      </c>
      <c r="B50" s="38" t="s">
        <v>52</v>
      </c>
      <c r="C50" s="39">
        <v>100</v>
      </c>
      <c r="D50" s="38" t="s">
        <v>56</v>
      </c>
      <c r="E50" s="45">
        <v>1164</v>
      </c>
      <c r="F50" s="45">
        <f t="shared" si="4"/>
        <v>116400</v>
      </c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</row>
    <row r="51" spans="1:254" s="43" customFormat="1" ht="12.75" customHeight="1" x14ac:dyDescent="0.25">
      <c r="A51" s="92" t="s">
        <v>58</v>
      </c>
      <c r="B51" s="93"/>
      <c r="C51" s="93"/>
      <c r="D51" s="93"/>
      <c r="E51" s="93"/>
      <c r="F51" s="94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  <c r="IS51" s="41"/>
      <c r="IT51" s="41"/>
    </row>
    <row r="52" spans="1:254" s="43" customFormat="1" ht="12.75" x14ac:dyDescent="0.25">
      <c r="A52" s="30" t="s">
        <v>59</v>
      </c>
      <c r="B52" s="30" t="s">
        <v>60</v>
      </c>
      <c r="C52" s="46">
        <v>2</v>
      </c>
      <c r="D52" s="30" t="s">
        <v>42</v>
      </c>
      <c r="E52" s="47">
        <v>27990</v>
      </c>
      <c r="F52" s="47">
        <f>C52*E52</f>
        <v>55980</v>
      </c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</row>
    <row r="53" spans="1:254" s="84" customFormat="1" ht="12.75" x14ac:dyDescent="0.25">
      <c r="A53" s="35" t="s">
        <v>61</v>
      </c>
      <c r="B53" s="37" t="s">
        <v>60</v>
      </c>
      <c r="C53" s="36">
        <v>1</v>
      </c>
      <c r="D53" s="37" t="s">
        <v>32</v>
      </c>
      <c r="E53" s="83">
        <v>31000</v>
      </c>
      <c r="F53" s="83">
        <f>C53*E53</f>
        <v>31000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</row>
    <row r="54" spans="1:254" s="84" customFormat="1" ht="13.5" customHeight="1" x14ac:dyDescent="0.25">
      <c r="A54" s="104" t="s">
        <v>62</v>
      </c>
      <c r="B54" s="104"/>
      <c r="C54" s="104"/>
      <c r="D54" s="104"/>
      <c r="E54" s="104"/>
      <c r="F54" s="88">
        <f>F44+F45+F47+F48+F49+F50+F52+F53</f>
        <v>739359</v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</row>
    <row r="55" spans="1:254" s="84" customFormat="1" ht="12" customHeight="1" x14ac:dyDescent="0.25">
      <c r="A55" s="85"/>
      <c r="B55" s="86"/>
      <c r="C55" s="86"/>
      <c r="D55" s="86"/>
      <c r="E55" s="87"/>
      <c r="F55" s="87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</row>
    <row r="56" spans="1:254" ht="12" customHeight="1" x14ac:dyDescent="0.25">
      <c r="A56" s="101" t="s">
        <v>63</v>
      </c>
      <c r="B56" s="102"/>
      <c r="C56" s="102"/>
      <c r="D56" s="102"/>
      <c r="E56" s="102"/>
      <c r="F56" s="103"/>
    </row>
    <row r="57" spans="1:254" s="6" customFormat="1" ht="24" customHeight="1" x14ac:dyDescent="0.25">
      <c r="A57" s="3" t="s">
        <v>64</v>
      </c>
      <c r="B57" s="3" t="s">
        <v>49</v>
      </c>
      <c r="C57" s="4" t="s">
        <v>105</v>
      </c>
      <c r="D57" s="3" t="s">
        <v>25</v>
      </c>
      <c r="E57" s="3" t="s">
        <v>26</v>
      </c>
      <c r="F57" s="3" t="s">
        <v>27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</row>
    <row r="58" spans="1:254" ht="12.75" x14ac:dyDescent="0.25">
      <c r="A58" s="48" t="s">
        <v>95</v>
      </c>
      <c r="B58" s="48"/>
      <c r="C58" s="49"/>
      <c r="D58" s="48"/>
      <c r="E58" s="50"/>
      <c r="F58" s="50">
        <f>C58*E58</f>
        <v>0</v>
      </c>
    </row>
    <row r="59" spans="1:254" ht="12.75" x14ac:dyDescent="0.25">
      <c r="A59" s="51" t="s">
        <v>65</v>
      </c>
      <c r="B59" s="52"/>
      <c r="C59" s="53"/>
      <c r="D59" s="52"/>
      <c r="E59" s="54"/>
      <c r="F59" s="50">
        <f>C59*E59</f>
        <v>0</v>
      </c>
    </row>
    <row r="60" spans="1:254" ht="13.5" customHeight="1" x14ac:dyDescent="0.25">
      <c r="A60" s="132" t="s">
        <v>66</v>
      </c>
      <c r="B60" s="133"/>
      <c r="C60" s="133"/>
      <c r="D60" s="133"/>
      <c r="E60" s="134"/>
      <c r="F60" s="55">
        <f>SUM(F58:F59)</f>
        <v>0</v>
      </c>
    </row>
    <row r="61" spans="1:254" ht="12" customHeight="1" x14ac:dyDescent="0.25">
      <c r="A61" s="56"/>
      <c r="B61" s="56"/>
      <c r="C61" s="56"/>
      <c r="D61" s="56"/>
      <c r="E61" s="57"/>
      <c r="F61" s="57"/>
    </row>
    <row r="62" spans="1:254" ht="11.25" customHeight="1" x14ac:dyDescent="0.25">
      <c r="A62" s="135" t="s">
        <v>67</v>
      </c>
      <c r="B62" s="136"/>
      <c r="C62" s="136"/>
      <c r="D62" s="136"/>
      <c r="E62" s="137"/>
      <c r="F62" s="58">
        <f>SUM(F24+F29+F39+F54+F60)</f>
        <v>1081858.95</v>
      </c>
    </row>
    <row r="63" spans="1:254" ht="12" customHeight="1" x14ac:dyDescent="0.25">
      <c r="A63" s="138" t="s">
        <v>68</v>
      </c>
      <c r="B63" s="139"/>
      <c r="C63" s="139"/>
      <c r="D63" s="139"/>
      <c r="E63" s="140"/>
      <c r="F63" s="59">
        <f>F62*0.05</f>
        <v>54092.947500000002</v>
      </c>
    </row>
    <row r="64" spans="1:254" ht="12" customHeight="1" x14ac:dyDescent="0.25">
      <c r="A64" s="141" t="s">
        <v>69</v>
      </c>
      <c r="B64" s="142"/>
      <c r="C64" s="142"/>
      <c r="D64" s="142"/>
      <c r="E64" s="143"/>
      <c r="F64" s="60">
        <f>F63+F62</f>
        <v>1135951.8975</v>
      </c>
    </row>
    <row r="65" spans="1:6" ht="12" customHeight="1" x14ac:dyDescent="0.25">
      <c r="A65" s="138" t="s">
        <v>70</v>
      </c>
      <c r="B65" s="139"/>
      <c r="C65" s="139"/>
      <c r="D65" s="139"/>
      <c r="E65" s="140"/>
      <c r="F65" s="59">
        <f>F11</f>
        <v>1470000</v>
      </c>
    </row>
    <row r="66" spans="1:6" ht="11.25" customHeight="1" x14ac:dyDescent="0.25">
      <c r="A66" s="144" t="s">
        <v>71</v>
      </c>
      <c r="B66" s="145"/>
      <c r="C66" s="145"/>
      <c r="D66" s="145"/>
      <c r="E66" s="146"/>
      <c r="F66" s="61">
        <f>F65-F64</f>
        <v>334048.10250000004</v>
      </c>
    </row>
    <row r="67" spans="1:6" ht="12" customHeight="1" x14ac:dyDescent="0.25">
      <c r="A67" s="62" t="s">
        <v>72</v>
      </c>
      <c r="B67" s="63"/>
      <c r="C67" s="63"/>
      <c r="D67" s="63"/>
      <c r="E67" s="63"/>
      <c r="F67" s="64"/>
    </row>
    <row r="68" spans="1:6" ht="12.75" customHeight="1" thickBot="1" x14ac:dyDescent="0.3">
      <c r="A68" s="65"/>
      <c r="B68" s="63"/>
      <c r="C68" s="63"/>
      <c r="D68" s="63"/>
      <c r="E68" s="63"/>
      <c r="F68" s="64"/>
    </row>
    <row r="69" spans="1:6" ht="15" customHeight="1" x14ac:dyDescent="0.25">
      <c r="A69" s="111" t="s">
        <v>73</v>
      </c>
      <c r="B69" s="112"/>
      <c r="C69" s="112"/>
      <c r="D69" s="112"/>
      <c r="E69" s="113"/>
      <c r="F69" s="64"/>
    </row>
    <row r="70" spans="1:6" ht="11.25" customHeight="1" x14ac:dyDescent="0.25">
      <c r="A70" s="105" t="s">
        <v>74</v>
      </c>
      <c r="B70" s="106"/>
      <c r="C70" s="106"/>
      <c r="D70" s="106"/>
      <c r="E70" s="107"/>
      <c r="F70" s="64"/>
    </row>
    <row r="71" spans="1:6" ht="11.25" customHeight="1" x14ac:dyDescent="0.25">
      <c r="A71" s="105" t="s">
        <v>75</v>
      </c>
      <c r="B71" s="106"/>
      <c r="C71" s="106"/>
      <c r="D71" s="106"/>
      <c r="E71" s="107"/>
      <c r="F71" s="64"/>
    </row>
    <row r="72" spans="1:6" ht="12.75" x14ac:dyDescent="0.25">
      <c r="A72" s="105" t="s">
        <v>76</v>
      </c>
      <c r="B72" s="106"/>
      <c r="C72" s="106"/>
      <c r="D72" s="106"/>
      <c r="E72" s="107"/>
      <c r="F72" s="64"/>
    </row>
    <row r="73" spans="1:6" ht="11.25" customHeight="1" x14ac:dyDescent="0.25">
      <c r="A73" s="105" t="s">
        <v>77</v>
      </c>
      <c r="B73" s="106"/>
      <c r="C73" s="106"/>
      <c r="D73" s="106"/>
      <c r="E73" s="107"/>
      <c r="F73" s="64"/>
    </row>
    <row r="74" spans="1:6" ht="12.75" x14ac:dyDescent="0.25">
      <c r="A74" s="105" t="s">
        <v>78</v>
      </c>
      <c r="B74" s="106"/>
      <c r="C74" s="106"/>
      <c r="D74" s="106"/>
      <c r="E74" s="107"/>
      <c r="F74" s="64"/>
    </row>
    <row r="75" spans="1:6" ht="13.5" thickBot="1" x14ac:dyDescent="0.3">
      <c r="A75" s="108" t="s">
        <v>79</v>
      </c>
      <c r="B75" s="109"/>
      <c r="C75" s="109"/>
      <c r="D75" s="109"/>
      <c r="E75" s="110"/>
      <c r="F75" s="64"/>
    </row>
    <row r="76" spans="1:6" ht="12.75" customHeight="1" x14ac:dyDescent="0.25">
      <c r="A76" s="65"/>
      <c r="B76" s="65"/>
      <c r="C76" s="65"/>
      <c r="D76" s="65"/>
      <c r="E76" s="65"/>
      <c r="F76" s="64"/>
    </row>
    <row r="77" spans="1:6" ht="15" customHeight="1" thickBot="1" x14ac:dyDescent="0.3">
      <c r="A77" s="118" t="s">
        <v>80</v>
      </c>
      <c r="B77" s="119"/>
      <c r="C77" s="120"/>
      <c r="D77" s="66"/>
      <c r="E77" s="66"/>
      <c r="F77" s="64"/>
    </row>
    <row r="78" spans="1:6" ht="12" customHeight="1" x14ac:dyDescent="0.25">
      <c r="A78" s="67" t="s">
        <v>64</v>
      </c>
      <c r="B78" s="68" t="s">
        <v>98</v>
      </c>
      <c r="C78" s="69" t="s">
        <v>81</v>
      </c>
      <c r="D78" s="66"/>
      <c r="E78" s="66"/>
      <c r="F78" s="64"/>
    </row>
    <row r="79" spans="1:6" ht="12" customHeight="1" x14ac:dyDescent="0.25">
      <c r="A79" s="70" t="s">
        <v>82</v>
      </c>
      <c r="B79" s="91">
        <f>F24</f>
        <v>117500</v>
      </c>
      <c r="C79" s="71">
        <f>(B79/B85)</f>
        <v>0.10343747852228048</v>
      </c>
      <c r="D79" s="66"/>
      <c r="E79" s="66"/>
      <c r="F79" s="64" t="s">
        <v>83</v>
      </c>
    </row>
    <row r="80" spans="1:6" ht="12" customHeight="1" x14ac:dyDescent="0.25">
      <c r="A80" s="70" t="s">
        <v>84</v>
      </c>
      <c r="B80" s="91">
        <f>F29</f>
        <v>0</v>
      </c>
      <c r="C80" s="71">
        <v>0</v>
      </c>
      <c r="D80" s="66"/>
      <c r="E80" s="66"/>
      <c r="F80" s="64"/>
    </row>
    <row r="81" spans="1:6" ht="12" customHeight="1" x14ac:dyDescent="0.25">
      <c r="A81" s="70" t="s">
        <v>85</v>
      </c>
      <c r="B81" s="91">
        <f>F39</f>
        <v>224999.95</v>
      </c>
      <c r="C81" s="71">
        <f>(B81/B85)</f>
        <v>0.19807172336714199</v>
      </c>
      <c r="D81" s="66"/>
      <c r="E81" s="66"/>
      <c r="F81" s="64"/>
    </row>
    <row r="82" spans="1:6" ht="12" customHeight="1" x14ac:dyDescent="0.25">
      <c r="A82" s="70" t="s">
        <v>48</v>
      </c>
      <c r="B82" s="91">
        <f>F54</f>
        <v>739359</v>
      </c>
      <c r="C82" s="71">
        <f>(B82/B85)</f>
        <v>0.65087175049153001</v>
      </c>
      <c r="D82" s="66"/>
      <c r="E82" s="66"/>
      <c r="F82" s="64"/>
    </row>
    <row r="83" spans="1:6" ht="12" customHeight="1" x14ac:dyDescent="0.25">
      <c r="A83" s="70" t="s">
        <v>86</v>
      </c>
      <c r="B83" s="91">
        <f>F60</f>
        <v>0</v>
      </c>
      <c r="C83" s="71">
        <f>(B83/B85)</f>
        <v>0</v>
      </c>
      <c r="D83" s="72"/>
      <c r="E83" s="72"/>
      <c r="F83" s="64"/>
    </row>
    <row r="84" spans="1:6" ht="12" customHeight="1" x14ac:dyDescent="0.25">
      <c r="A84" s="70" t="s">
        <v>87</v>
      </c>
      <c r="B84" s="91">
        <f>F63</f>
        <v>54092.947500000002</v>
      </c>
      <c r="C84" s="71">
        <f>(B84/B85)</f>
        <v>4.7619047619047623E-2</v>
      </c>
      <c r="D84" s="72"/>
      <c r="E84" s="72"/>
      <c r="F84" s="64"/>
    </row>
    <row r="85" spans="1:6" ht="12.75" customHeight="1" thickBot="1" x14ac:dyDescent="0.3">
      <c r="A85" s="73" t="s">
        <v>99</v>
      </c>
      <c r="B85" s="90">
        <f>SUM(B79:B84)</f>
        <v>1135951.8975</v>
      </c>
      <c r="C85" s="74">
        <f>SUM(C79:C84)</f>
        <v>1.0000000000000002</v>
      </c>
      <c r="D85" s="72"/>
      <c r="E85" s="72"/>
      <c r="F85" s="64"/>
    </row>
    <row r="86" spans="1:6" ht="12" customHeight="1" x14ac:dyDescent="0.25">
      <c r="A86" s="65"/>
      <c r="B86" s="63"/>
      <c r="C86" s="63"/>
      <c r="D86" s="63"/>
      <c r="E86" s="63"/>
      <c r="F86" s="64"/>
    </row>
    <row r="87" spans="1:6" ht="15.75" customHeight="1" thickBot="1" x14ac:dyDescent="0.3">
      <c r="A87" s="115" t="s">
        <v>88</v>
      </c>
      <c r="B87" s="116"/>
      <c r="C87" s="116"/>
      <c r="D87" s="117"/>
      <c r="E87" s="75"/>
      <c r="F87" s="64"/>
    </row>
    <row r="88" spans="1:6" ht="12.75" x14ac:dyDescent="0.25">
      <c r="A88" s="76" t="s">
        <v>100</v>
      </c>
      <c r="B88" s="77">
        <v>320</v>
      </c>
      <c r="C88" s="77">
        <v>350</v>
      </c>
      <c r="D88" s="78">
        <v>380</v>
      </c>
      <c r="E88" s="79"/>
      <c r="F88" s="80"/>
    </row>
    <row r="89" spans="1:6" ht="13.5" thickBot="1" x14ac:dyDescent="0.3">
      <c r="A89" s="73" t="s">
        <v>101</v>
      </c>
      <c r="B89" s="90">
        <f>F64/B88</f>
        <v>3549.8496796874997</v>
      </c>
      <c r="C89" s="90">
        <f>F64/C88</f>
        <v>3245.5768499999999</v>
      </c>
      <c r="D89" s="90">
        <f>F64/D88</f>
        <v>2989.3470986842103</v>
      </c>
      <c r="E89" s="79"/>
      <c r="F89" s="80"/>
    </row>
    <row r="90" spans="1:6" ht="12.75" x14ac:dyDescent="0.25">
      <c r="A90" s="114" t="s">
        <v>89</v>
      </c>
      <c r="B90" s="114"/>
      <c r="C90" s="114"/>
      <c r="D90" s="114"/>
      <c r="E90" s="65"/>
      <c r="F90" s="65"/>
    </row>
  </sheetData>
  <mergeCells count="36">
    <mergeCell ref="D14:E14"/>
    <mergeCell ref="A16:F16"/>
    <mergeCell ref="A18:F18"/>
    <mergeCell ref="A56:F56"/>
    <mergeCell ref="A70:E70"/>
    <mergeCell ref="A54:E54"/>
    <mergeCell ref="A60:E60"/>
    <mergeCell ref="A62:E62"/>
    <mergeCell ref="A63:E63"/>
    <mergeCell ref="A64:E64"/>
    <mergeCell ref="A66:E66"/>
    <mergeCell ref="A65:E65"/>
    <mergeCell ref="A31:F31"/>
    <mergeCell ref="A29:E29"/>
    <mergeCell ref="A26:F26"/>
    <mergeCell ref="A24:E24"/>
    <mergeCell ref="D12:E12"/>
    <mergeCell ref="D10:E10"/>
    <mergeCell ref="D9:E9"/>
    <mergeCell ref="D8:E8"/>
    <mergeCell ref="D13:E13"/>
    <mergeCell ref="D11:E11"/>
    <mergeCell ref="A73:E73"/>
    <mergeCell ref="A74:E74"/>
    <mergeCell ref="A75:E75"/>
    <mergeCell ref="A69:E69"/>
    <mergeCell ref="A90:D90"/>
    <mergeCell ref="A87:D87"/>
    <mergeCell ref="A77:C77"/>
    <mergeCell ref="A71:E71"/>
    <mergeCell ref="A72:E72"/>
    <mergeCell ref="A51:F51"/>
    <mergeCell ref="A46:F46"/>
    <mergeCell ref="A43:F43"/>
    <mergeCell ref="A41:F41"/>
    <mergeCell ref="A39:E39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FORRAJERA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2023-03-31T19:51:13Z</dcterms:modified>
  <cp:category/>
  <cp:contentStatus/>
</cp:coreProperties>
</file>