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Arveja vaina Verd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6" i="1" l="1"/>
  <c r="G43" i="1" l="1"/>
  <c r="G23" i="1"/>
  <c r="G60" i="1"/>
  <c r="G32" i="1" l="1"/>
  <c r="G31" i="1"/>
  <c r="G26" i="1"/>
  <c r="G25" i="1"/>
  <c r="G24" i="1"/>
  <c r="G22" i="1"/>
  <c r="G33" i="1" l="1"/>
  <c r="C91" i="1"/>
  <c r="G65" i="1"/>
  <c r="G66" i="1" s="1"/>
  <c r="G54" i="1"/>
  <c r="G52" i="1"/>
  <c r="G51" i="1"/>
  <c r="G49" i="1"/>
  <c r="G42" i="1"/>
  <c r="G41" i="1"/>
  <c r="G40" i="1"/>
  <c r="G39" i="1"/>
  <c r="G38" i="1"/>
  <c r="G37" i="1"/>
  <c r="G21" i="1"/>
  <c r="G12" i="1"/>
  <c r="G71" i="1" s="1"/>
  <c r="D88" i="1" l="1"/>
  <c r="D86" i="1"/>
  <c r="D85" i="1"/>
  <c r="D89" i="1"/>
  <c r="D90" i="1"/>
  <c r="G27" i="1"/>
  <c r="D87" i="1"/>
  <c r="G61" i="1"/>
  <c r="G44" i="1"/>
  <c r="G68" i="1" l="1"/>
  <c r="G69" i="1" s="1"/>
  <c r="G70" i="1" s="1"/>
  <c r="D91" i="1"/>
  <c r="D96" i="1" l="1"/>
  <c r="G72" i="1"/>
  <c r="C96" i="1"/>
  <c r="E96" i="1"/>
</calcChain>
</file>

<file path=xl/sharedStrings.xml><?xml version="1.0" encoding="utf-8"?>
<sst xmlns="http://schemas.openxmlformats.org/spreadsheetml/2006/main" count="170" uniqueCount="108">
  <si>
    <t>RUBRO O CULTIVO</t>
  </si>
  <si>
    <t>RENDIMIENTO (Kg./Há.)</t>
  </si>
  <si>
    <t>VARIEDAD</t>
  </si>
  <si>
    <t>UTRILLO</t>
  </si>
  <si>
    <t>FECHA ESTIMADA  VENTA</t>
  </si>
  <si>
    <t>FEBRERO 2024</t>
  </si>
  <si>
    <t>NIVEL TECNOLÓGICO</t>
  </si>
  <si>
    <t>MEDIO</t>
  </si>
  <si>
    <t>PRECIO ESPERADO ($/kg.)</t>
  </si>
  <si>
    <t>REGIÓN</t>
  </si>
  <si>
    <t>ARAUCANIA</t>
  </si>
  <si>
    <t>INGRESO ESPERADO, con IVA ($)</t>
  </si>
  <si>
    <t>AGENCIA DE ÁREA</t>
  </si>
  <si>
    <t>CARAHUE</t>
  </si>
  <si>
    <t>DESTINO PRODUCCION</t>
  </si>
  <si>
    <t>CONSUMO FRESCO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</si>
  <si>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</si>
  <si>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</si>
  <si>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</si>
  <si>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</si>
  <si>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</si>
  <si>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</si>
  <si>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</si>
  <si>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</si>
  <si>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</si>
  <si>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</si>
  <si>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</si>
  <si>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</si>
  <si>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</si>
  <si>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</t>
  </si>
  <si>
    <t>JH</t>
  </si>
  <si>
    <t>SEPTIEMBRE</t>
  </si>
  <si>
    <t>SIEMBRA MANUAL</t>
  </si>
  <si>
    <t>OCTUBRE</t>
  </si>
  <si>
    <t>CONTROL MANUAL MALEZAS</t>
  </si>
  <si>
    <t>NOVIEMBRE</t>
  </si>
  <si>
    <t>APLICACIÓN FUNGICIDA</t>
  </si>
  <si>
    <t>APLICACIÓN FERTILIZANTE</t>
  </si>
  <si>
    <t xml:space="preserve">COSECHA </t>
  </si>
  <si>
    <t>FEBRERO</t>
  </si>
  <si>
    <t>Subtotal Jornadas Hombre</t>
  </si>
  <si>
    <t>JORNADAS ANIMAL</t>
  </si>
  <si>
    <t>JA</t>
  </si>
  <si>
    <t>RASTRAJE CLAVOS</t>
  </si>
  <si>
    <t>Subtotal Jornadas Animal</t>
  </si>
  <si>
    <t>MAQUINARIA</t>
  </si>
  <si>
    <t>ARADO DISCO Y CINCEL</t>
  </si>
  <si>
    <t>JM</t>
  </si>
  <si>
    <t>AGOSTO</t>
  </si>
  <si>
    <t>RASTRAJES</t>
  </si>
  <si>
    <t>VIBROCULTIVADOR</t>
  </si>
  <si>
    <t>APLICACIÓN HERBICIDA</t>
  </si>
  <si>
    <t>APORCA</t>
  </si>
  <si>
    <t>ACARREO INSUMOS</t>
  </si>
  <si>
    <t>AGOSTO-FEBRERO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</si>
  <si>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</si>
  <si>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</si>
  <si>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</si>
  <si>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</si>
  <si>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</si>
  <si>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</si>
  <si>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</si>
  <si>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Kg.</t>
  </si>
  <si>
    <t>FERTILIZANTES</t>
  </si>
  <si>
    <t>Urea Granulada</t>
  </si>
  <si>
    <t>Kg</t>
  </si>
  <si>
    <t>Mezcla NPK</t>
  </si>
  <si>
    <t>kg</t>
  </si>
  <si>
    <t>HERBICIDAS</t>
  </si>
  <si>
    <t>GLIFOSATO</t>
  </si>
  <si>
    <t>Lt.</t>
  </si>
  <si>
    <t>BENTAX</t>
  </si>
  <si>
    <t>FLEX</t>
  </si>
  <si>
    <t>INSECTICIDAS</t>
  </si>
  <si>
    <t>ZERO</t>
  </si>
  <si>
    <t>OTROS</t>
  </si>
  <si>
    <t>Sacos</t>
  </si>
  <si>
    <t>Subtotal Insumos</t>
  </si>
  <si>
    <t>Item</t>
  </si>
  <si>
    <t>Traslados venta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</si>
  <si>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</si>
  <si>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</si>
  <si>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</si>
  <si>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</si>
  <si>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</si>
  <si>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</si>
  <si>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</si>
  <si>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</si>
  <si>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</si>
  <si>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</si>
  <si>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</si>
  <si>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</si>
  <si>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</si>
  <si>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</si>
  <si>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</si>
  <si>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</si>
  <si>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</si>
  <si>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</si>
  <si>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</si>
  <si>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</si>
  <si>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</si>
  <si>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</si>
  <si>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</si>
  <si>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($/kg.)</t>
  </si>
  <si>
    <t>Rendimiento (kg./há)</t>
  </si>
  <si>
    <t>Costo unitario ($/kg.) (*)</t>
  </si>
  <si>
    <t>(*): Este valor representa el valor mìnimo de venta del producto</t>
  </si>
  <si>
    <t>ARVEJA VAINA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</si>
</sst>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19" xfId="0" applyFill="1" applyBorder="1"/>
    <xf numFmtId="0" fontId="0" fillId="2" borderId="23" xfId="0" applyFill="1" applyBorder="1"/>
    <xf numFmtId="0" fontId="0" fillId="0" borderId="21" xfId="0" applyNumberFormat="1" applyBorder="1"/>
    <xf numFmtId="0" fontId="1" fillId="0" borderId="0" xfId="0" applyNumberFormat="1" applyFont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3" fontId="2" fillId="2" borderId="5" xfId="0" applyNumberFormat="1" applyFont="1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9" fontId="2" fillId="2" borderId="54" xfId="0" applyNumberFormat="1" applyFont="1" applyFill="1" applyBorder="1"/>
    <xf numFmtId="0" fontId="2" fillId="2" borderId="54" xfId="0" applyFont="1" applyFill="1" applyBorder="1" applyAlignment="1">
      <alignment horizontal="center"/>
    </xf>
    <xf numFmtId="49" fontId="4" fillId="2" borderId="54" xfId="0" applyNumberFormat="1" applyFont="1" applyFill="1" applyBorder="1"/>
    <xf numFmtId="49" fontId="2" fillId="2" borderId="17" xfId="0" applyNumberFormat="1" applyFont="1" applyFill="1" applyBorder="1"/>
    <xf numFmtId="49" fontId="2" fillId="2" borderId="17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3" fillId="5" borderId="25" xfId="0" applyNumberFormat="1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164" fontId="3" fillId="5" borderId="27" xfId="0" applyNumberFormat="1" applyFont="1" applyFill="1" applyBorder="1" applyAlignment="1">
      <alignment vertical="center"/>
    </xf>
    <xf numFmtId="49" fontId="3" fillId="3" borderId="28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4" fontId="3" fillId="3" borderId="29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5" borderId="29" xfId="0" applyNumberFormat="1" applyFont="1" applyFill="1" applyBorder="1" applyAlignment="1">
      <alignment vertical="center"/>
    </xf>
    <xf numFmtId="49" fontId="3" fillId="5" borderId="30" xfId="0" applyNumberFormat="1" applyFont="1" applyFill="1" applyBorder="1" applyAlignment="1">
      <alignment vertical="center"/>
    </xf>
    <xf numFmtId="0" fontId="3" fillId="5" borderId="31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0" fontId="2" fillId="2" borderId="43" xfId="0" applyFont="1" applyFill="1" applyBorder="1"/>
    <xf numFmtId="0" fontId="2" fillId="2" borderId="44" xfId="0" applyFont="1" applyFill="1" applyBorder="1"/>
    <xf numFmtId="49" fontId="2" fillId="2" borderId="45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2" borderId="46" xfId="0" applyFont="1" applyFill="1" applyBorder="1"/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/>
    <xf numFmtId="0" fontId="2" fillId="2" borderId="49" xfId="0" applyFont="1" applyFill="1" applyBorder="1"/>
    <xf numFmtId="0" fontId="2" fillId="8" borderId="41" xfId="0" applyFont="1" applyFill="1" applyBorder="1"/>
    <xf numFmtId="0" fontId="2" fillId="6" borderId="21" xfId="0" applyFont="1" applyFill="1" applyBorder="1"/>
    <xf numFmtId="49" fontId="4" fillId="7" borderId="32" xfId="0" applyNumberFormat="1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horizontal="center" vertical="center"/>
    </xf>
    <xf numFmtId="49" fontId="2" fillId="7" borderId="33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5" xfId="0" applyNumberFormat="1" applyFont="1" applyFill="1" applyBorder="1"/>
    <xf numFmtId="165" fontId="4" fillId="2" borderId="5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49" fontId="4" fillId="7" borderId="36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9" fontId="4" fillId="7" borderId="38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8" borderId="20" xfId="0" applyFont="1" applyFill="1" applyBorder="1" applyAlignment="1">
      <alignment vertical="center"/>
    </xf>
    <xf numFmtId="49" fontId="7" fillId="8" borderId="21" xfId="0" applyNumberFormat="1" applyFont="1" applyFill="1" applyBorder="1" applyAlignment="1">
      <alignment vertical="center"/>
    </xf>
    <xf numFmtId="0" fontId="3" fillId="8" borderId="21" xfId="0" applyFont="1" applyFill="1" applyBorder="1" applyAlignment="1">
      <alignment vertical="center"/>
    </xf>
    <xf numFmtId="0" fontId="3" fillId="8" borderId="50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51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165" fontId="4" fillId="7" borderId="38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7" xfId="0" applyFont="1" applyFill="1" applyBorder="1"/>
    <xf numFmtId="0" fontId="2" fillId="2" borderId="58" xfId="0" applyFont="1" applyFill="1" applyBorder="1" applyAlignment="1">
      <alignment wrapText="1"/>
    </xf>
    <xf numFmtId="49" fontId="3" fillId="3" borderId="5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164" fontId="3" fillId="5" borderId="31" xfId="0" applyNumberFormat="1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horizontal="left" vertical="center" wrapText="1"/>
    </xf>
    <xf numFmtId="49" fontId="2" fillId="2" borderId="56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 wrapText="1"/>
    </xf>
    <xf numFmtId="14" fontId="2" fillId="2" borderId="56" xfId="0" applyNumberFormat="1" applyFont="1" applyFill="1" applyBorder="1" applyAlignment="1">
      <alignment horizontal="left"/>
    </xf>
    <xf numFmtId="3" fontId="4" fillId="7" borderId="52" xfId="0" applyNumberFormat="1" applyFont="1" applyFill="1" applyBorder="1" applyAlignment="1">
      <alignment vertical="center"/>
    </xf>
    <xf numFmtId="3" fontId="4" fillId="7" borderId="53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4" xfId="0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0" fontId="5" fillId="3" borderId="18" xfId="0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right" vertical="center"/>
    </xf>
    <xf numFmtId="49" fontId="7" fillId="8" borderId="39" xfId="0" applyNumberFormat="1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9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</xdr:colOff>
      <xdr:row>0</xdr:row>
      <xdr:rowOff>2443</xdr:rowOff>
    </xdr:from>
    <xdr:to>
      <xdr:col>7</xdr:col>
      <xdr:colOff>9525</xdr:colOff>
      <xdr:row>7</xdr:row>
      <xdr:rowOff>163178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" y="2443"/>
          <a:ext cx="7228579" cy="1494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zoomScaleSheetLayoutView="100" workbookViewId="0">
      <selection activeCell="N12" sqref="N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140625" style="1" customWidth="1"/>
    <col min="3" max="3" width="19.7109375" style="1" customWidth="1"/>
    <col min="4" max="4" width="17.140625" style="1" customWidth="1"/>
    <col min="5" max="5" width="23" style="1" customWidth="1"/>
    <col min="6" max="6" width="8.28515625" style="1" customWidth="1"/>
    <col min="7" max="7" width="14" style="1" bestFit="1" customWidth="1"/>
    <col min="8" max="255" width="10.85546875" style="1" customWidth="1"/>
  </cols>
  <sheetData>
    <row r="1" spans="1:7" ht="15" customHeight="1" x14ac:dyDescent="0.25">
      <c r="A1" s="2"/>
      <c r="B1" s="9"/>
      <c r="C1" s="9"/>
      <c r="D1" s="9"/>
      <c r="E1" s="9"/>
      <c r="F1" s="9"/>
      <c r="G1" s="9"/>
    </row>
    <row r="2" spans="1:7" ht="15" customHeight="1" x14ac:dyDescent="0.25">
      <c r="A2" s="2"/>
      <c r="B2" s="9"/>
      <c r="C2" s="9"/>
      <c r="D2" s="9"/>
      <c r="E2" s="9"/>
      <c r="F2" s="9"/>
      <c r="G2" s="9"/>
    </row>
    <row r="3" spans="1:7" ht="15" customHeight="1" x14ac:dyDescent="0.25">
      <c r="A3" s="2"/>
      <c r="B3" s="9"/>
      <c r="C3" s="9"/>
      <c r="D3" s="9"/>
      <c r="E3" s="9"/>
      <c r="F3" s="9"/>
      <c r="G3" s="9"/>
    </row>
    <row r="4" spans="1:7" ht="15" customHeight="1" x14ac:dyDescent="0.25">
      <c r="A4" s="2"/>
      <c r="B4" s="9"/>
      <c r="C4" s="9"/>
      <c r="D4" s="9"/>
      <c r="E4" s="9"/>
      <c r="F4" s="9"/>
      <c r="G4" s="9"/>
    </row>
    <row r="5" spans="1:7" ht="15" customHeight="1" x14ac:dyDescent="0.25">
      <c r="A5" s="2"/>
      <c r="B5" s="9"/>
      <c r="C5" s="9"/>
      <c r="D5" s="9"/>
      <c r="E5" s="9"/>
      <c r="F5" s="9"/>
      <c r="G5" s="9"/>
    </row>
    <row r="6" spans="1:7" ht="15" customHeight="1" x14ac:dyDescent="0.25">
      <c r="A6" s="2"/>
      <c r="B6" s="9"/>
      <c r="C6" s="9"/>
      <c r="D6" s="9"/>
      <c r="E6" s="9"/>
      <c r="F6" s="9"/>
      <c r="G6" s="9"/>
    </row>
    <row r="7" spans="1:7" ht="15" customHeight="1" x14ac:dyDescent="0.25">
      <c r="A7" s="2"/>
      <c r="B7" s="9"/>
      <c r="C7" s="9"/>
      <c r="D7" s="9"/>
      <c r="E7" s="9"/>
      <c r="F7" s="9"/>
      <c r="G7" s="9"/>
    </row>
    <row r="8" spans="1:7" ht="15" customHeight="1" x14ac:dyDescent="0.25">
      <c r="A8" s="2"/>
      <c r="B8" s="110"/>
      <c r="C8" s="10"/>
      <c r="D8" s="9"/>
      <c r="E8" s="10"/>
      <c r="F8" s="10"/>
      <c r="G8" s="10"/>
    </row>
    <row r="9" spans="1:7" ht="15" x14ac:dyDescent="0.25">
      <c r="A9" s="6"/>
      <c r="B9" s="112" t="s">
        <v>0</v>
      </c>
      <c r="C9" s="123" t="s">
        <v>107</v>
      </c>
      <c r="D9" s="11"/>
      <c r="E9" s="142" t="s">
        <v>1</v>
      </c>
      <c r="F9" s="143"/>
      <c r="G9" s="12">
        <v>6500</v>
      </c>
    </row>
    <row r="10" spans="1:7" ht="12" customHeight="1" x14ac:dyDescent="0.25">
      <c r="A10" s="6"/>
      <c r="B10" s="113" t="s">
        <v>2</v>
      </c>
      <c r="C10" s="122" t="s">
        <v>3</v>
      </c>
      <c r="D10" s="11"/>
      <c r="E10" s="140" t="s">
        <v>4</v>
      </c>
      <c r="F10" s="141"/>
      <c r="G10" s="13" t="s">
        <v>5</v>
      </c>
    </row>
    <row r="11" spans="1:7" ht="12" customHeight="1" x14ac:dyDescent="0.25">
      <c r="A11" s="6"/>
      <c r="B11" s="113" t="s">
        <v>6</v>
      </c>
      <c r="C11" s="123" t="s">
        <v>7</v>
      </c>
      <c r="D11" s="11"/>
      <c r="E11" s="140" t="s">
        <v>8</v>
      </c>
      <c r="F11" s="141"/>
      <c r="G11" s="12">
        <v>800</v>
      </c>
    </row>
    <row r="12" spans="1:7" ht="12" customHeight="1" x14ac:dyDescent="0.25">
      <c r="A12" s="6"/>
      <c r="B12" s="113" t="s">
        <v>9</v>
      </c>
      <c r="C12" s="124" t="s">
        <v>10</v>
      </c>
      <c r="D12" s="11"/>
      <c r="E12" s="148" t="s">
        <v>11</v>
      </c>
      <c r="F12" s="149"/>
      <c r="G12" s="15">
        <f>(G9*G11)</f>
        <v>5200000</v>
      </c>
    </row>
    <row r="13" spans="1:7" ht="12" customHeight="1" x14ac:dyDescent="0.25">
      <c r="A13" s="6"/>
      <c r="B13" s="113" t="s">
        <v>12</v>
      </c>
      <c r="C13" s="123" t="s">
        <v>13</v>
      </c>
      <c r="D13" s="11"/>
      <c r="E13" s="140" t="s">
        <v>14</v>
      </c>
      <c r="F13" s="141"/>
      <c r="G13" s="13" t="s">
        <v>15</v>
      </c>
    </row>
    <row r="14" spans="1:7" ht="12" customHeight="1" x14ac:dyDescent="0.25">
      <c r="A14" s="6"/>
      <c r="B14" s="113" t="s">
        <v>16</v>
      </c>
      <c r="C14" s="123" t="s">
        <v>13</v>
      </c>
      <c r="D14" s="11"/>
      <c r="E14" s="140" t="s">
        <v>17</v>
      </c>
      <c r="F14" s="141"/>
      <c r="G14" s="13" t="s">
        <v>5</v>
      </c>
    </row>
    <row r="15" spans="1:7" ht="12" customHeight="1" x14ac:dyDescent="0.25">
      <c r="A15" s="6"/>
      <c r="B15" s="113" t="s">
        <v>18</v>
      </c>
      <c r="C15" s="125">
        <v>44995</v>
      </c>
      <c r="D15" s="11"/>
      <c r="E15" s="144" t="s">
        <v>19</v>
      </c>
      <c r="F15" s="145"/>
      <c r="G15" s="14" t="s">
        <v>20</v>
      </c>
    </row>
    <row r="16" spans="1:7" ht="12" customHeight="1" x14ac:dyDescent="0.25">
      <c r="A16" s="2"/>
      <c r="B16" s="111"/>
      <c r="C16" s="16"/>
      <c r="D16" s="10"/>
      <c r="E16" s="17"/>
      <c r="F16" s="17"/>
      <c r="G16" s="18"/>
    </row>
    <row r="17" spans="1:7" ht="12" customHeight="1" x14ac:dyDescent="0.25">
      <c r="A17" s="4"/>
      <c r="B17" s="146" t="s">
        <v>21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19"/>
      <c r="C18" s="20"/>
      <c r="D18" s="20"/>
      <c r="E18" s="20"/>
      <c r="F18" s="21"/>
      <c r="G18" s="21"/>
    </row>
    <row r="19" spans="1:7" ht="12" customHeight="1" x14ac:dyDescent="0.25">
      <c r="A19" s="3"/>
      <c r="B19" s="22" t="s">
        <v>22</v>
      </c>
      <c r="C19" s="23"/>
      <c r="D19" s="24"/>
      <c r="E19" s="24"/>
      <c r="F19" s="24"/>
      <c r="G19" s="24"/>
    </row>
    <row r="20" spans="1:7" ht="32.25" customHeight="1" x14ac:dyDescent="0.25">
      <c r="A20" s="4"/>
      <c r="B20" s="25" t="s">
        <v>23</v>
      </c>
      <c r="C20" s="25" t="s">
        <v>24</v>
      </c>
      <c r="D20" s="25" t="s">
        <v>25</v>
      </c>
      <c r="E20" s="25" t="s">
        <v>26</v>
      </c>
      <c r="F20" s="25" t="s">
        <v>27</v>
      </c>
      <c r="G20" s="25" t="s">
        <v>28</v>
      </c>
    </row>
    <row r="21" spans="1:7" ht="12" customHeight="1" x14ac:dyDescent="0.25">
      <c r="A21" s="4"/>
      <c r="B21" s="108" t="s">
        <v>29</v>
      </c>
      <c r="C21" s="26" t="s">
        <v>30</v>
      </c>
      <c r="D21" s="114">
        <v>1</v>
      </c>
      <c r="E21" s="14" t="s">
        <v>31</v>
      </c>
      <c r="F21" s="15">
        <v>25000</v>
      </c>
      <c r="G21" s="15">
        <f t="shared" ref="G21:G26" si="0">(D21*F21)</f>
        <v>25000</v>
      </c>
    </row>
    <row r="22" spans="1:7" ht="12" customHeight="1" x14ac:dyDescent="0.25">
      <c r="A22" s="4"/>
      <c r="B22" s="108" t="s">
        <v>32</v>
      </c>
      <c r="C22" s="26" t="s">
        <v>30</v>
      </c>
      <c r="D22" s="114">
        <v>8</v>
      </c>
      <c r="E22" s="14" t="s">
        <v>33</v>
      </c>
      <c r="F22" s="15">
        <v>25000</v>
      </c>
      <c r="G22" s="15">
        <f t="shared" si="0"/>
        <v>200000</v>
      </c>
    </row>
    <row r="23" spans="1:7" ht="12" customHeight="1" x14ac:dyDescent="0.25">
      <c r="A23" s="4"/>
      <c r="B23" s="108" t="s">
        <v>34</v>
      </c>
      <c r="C23" s="26" t="s">
        <v>30</v>
      </c>
      <c r="D23" s="114">
        <v>4</v>
      </c>
      <c r="E23" s="14" t="s">
        <v>35</v>
      </c>
      <c r="F23" s="15">
        <v>25000</v>
      </c>
      <c r="G23" s="15">
        <f t="shared" si="0"/>
        <v>100000</v>
      </c>
    </row>
    <row r="24" spans="1:7" ht="12" customHeight="1" x14ac:dyDescent="0.25">
      <c r="A24" s="4"/>
      <c r="B24" s="108" t="s">
        <v>36</v>
      </c>
      <c r="C24" s="26" t="s">
        <v>30</v>
      </c>
      <c r="D24" s="114">
        <v>1</v>
      </c>
      <c r="E24" s="14" t="s">
        <v>35</v>
      </c>
      <c r="F24" s="15">
        <v>25000</v>
      </c>
      <c r="G24" s="15">
        <f t="shared" si="0"/>
        <v>25000</v>
      </c>
    </row>
    <row r="25" spans="1:7" ht="12" customHeight="1" x14ac:dyDescent="0.25">
      <c r="A25" s="4"/>
      <c r="B25" s="108" t="s">
        <v>37</v>
      </c>
      <c r="C25" s="26" t="s">
        <v>30</v>
      </c>
      <c r="D25" s="114">
        <v>2</v>
      </c>
      <c r="E25" s="14" t="s">
        <v>35</v>
      </c>
      <c r="F25" s="15">
        <v>25000</v>
      </c>
      <c r="G25" s="15">
        <f t="shared" si="0"/>
        <v>50000</v>
      </c>
    </row>
    <row r="26" spans="1:7" ht="12" customHeight="1" x14ac:dyDescent="0.25">
      <c r="A26" s="4"/>
      <c r="B26" s="108" t="s">
        <v>38</v>
      </c>
      <c r="C26" s="26" t="s">
        <v>30</v>
      </c>
      <c r="D26" s="114">
        <v>12</v>
      </c>
      <c r="E26" s="14" t="s">
        <v>39</v>
      </c>
      <c r="F26" s="15">
        <v>25000</v>
      </c>
      <c r="G26" s="15">
        <f t="shared" si="0"/>
        <v>300000</v>
      </c>
    </row>
    <row r="27" spans="1:7" ht="15" x14ac:dyDescent="0.25">
      <c r="A27" s="4"/>
      <c r="B27" s="27" t="s">
        <v>40</v>
      </c>
      <c r="C27" s="28"/>
      <c r="D27" s="115"/>
      <c r="E27" s="115"/>
      <c r="F27" s="115"/>
      <c r="G27" s="116">
        <f>SUM(G21:G26)</f>
        <v>700000</v>
      </c>
    </row>
    <row r="28" spans="1:7" ht="12" customHeight="1" x14ac:dyDescent="0.25">
      <c r="A28" s="2"/>
      <c r="B28" s="19"/>
      <c r="C28" s="21"/>
      <c r="D28" s="21"/>
      <c r="E28" s="21"/>
      <c r="F28" s="29"/>
      <c r="G28" s="29"/>
    </row>
    <row r="29" spans="1:7" ht="12" customHeight="1" x14ac:dyDescent="0.25">
      <c r="A29" s="3"/>
      <c r="B29" s="30" t="s">
        <v>41</v>
      </c>
      <c r="C29" s="31"/>
      <c r="D29" s="32"/>
      <c r="E29" s="32"/>
      <c r="F29" s="33"/>
      <c r="G29" s="33"/>
    </row>
    <row r="30" spans="1:7" ht="25.5" x14ac:dyDescent="0.25">
      <c r="A30" s="3"/>
      <c r="B30" s="34" t="s">
        <v>23</v>
      </c>
      <c r="C30" s="35" t="s">
        <v>24</v>
      </c>
      <c r="D30" s="35" t="s">
        <v>25</v>
      </c>
      <c r="E30" s="34" t="s">
        <v>26</v>
      </c>
      <c r="F30" s="35" t="s">
        <v>27</v>
      </c>
      <c r="G30" s="34" t="s">
        <v>28</v>
      </c>
    </row>
    <row r="31" spans="1:7" ht="12" customHeight="1" x14ac:dyDescent="0.25">
      <c r="A31" s="3"/>
      <c r="B31" s="36" t="s">
        <v>32</v>
      </c>
      <c r="C31" s="37" t="s">
        <v>42</v>
      </c>
      <c r="D31" s="117">
        <v>2</v>
      </c>
      <c r="E31" s="117" t="s">
        <v>33</v>
      </c>
      <c r="F31" s="118">
        <v>30000</v>
      </c>
      <c r="G31" s="118">
        <f>(D31*F31)</f>
        <v>60000</v>
      </c>
    </row>
    <row r="32" spans="1:7" ht="12" customHeight="1" x14ac:dyDescent="0.25">
      <c r="A32" s="3"/>
      <c r="B32" s="36" t="s">
        <v>43</v>
      </c>
      <c r="C32" s="37" t="s">
        <v>42</v>
      </c>
      <c r="D32" s="117">
        <v>1</v>
      </c>
      <c r="E32" s="117" t="s">
        <v>35</v>
      </c>
      <c r="F32" s="118">
        <v>30000</v>
      </c>
      <c r="G32" s="118">
        <f>(D32*F32)</f>
        <v>30000</v>
      </c>
    </row>
    <row r="33" spans="1:11" ht="12" customHeight="1" x14ac:dyDescent="0.25">
      <c r="A33" s="3"/>
      <c r="B33" s="38" t="s">
        <v>44</v>
      </c>
      <c r="C33" s="39"/>
      <c r="D33" s="119"/>
      <c r="E33" s="119"/>
      <c r="F33" s="119"/>
      <c r="G33" s="120">
        <f>SUM(G31:G32)</f>
        <v>90000</v>
      </c>
    </row>
    <row r="34" spans="1:11" ht="12" customHeight="1" x14ac:dyDescent="0.25">
      <c r="A34" s="2"/>
      <c r="B34" s="40"/>
      <c r="C34" s="41"/>
      <c r="D34" s="41"/>
      <c r="E34" s="41"/>
      <c r="F34" s="42"/>
      <c r="G34" s="42"/>
    </row>
    <row r="35" spans="1:11" ht="12" customHeight="1" x14ac:dyDescent="0.25">
      <c r="A35" s="3"/>
      <c r="B35" s="30" t="s">
        <v>45</v>
      </c>
      <c r="C35" s="31"/>
      <c r="D35" s="32"/>
      <c r="E35" s="32"/>
      <c r="F35" s="33"/>
      <c r="G35" s="33"/>
    </row>
    <row r="36" spans="1:11" ht="24" customHeight="1" x14ac:dyDescent="0.25">
      <c r="A36" s="3"/>
      <c r="B36" s="43" t="s">
        <v>23</v>
      </c>
      <c r="C36" s="43" t="s">
        <v>24</v>
      </c>
      <c r="D36" s="43" t="s">
        <v>25</v>
      </c>
      <c r="E36" s="43" t="s">
        <v>26</v>
      </c>
      <c r="F36" s="44" t="s">
        <v>27</v>
      </c>
      <c r="G36" s="43" t="s">
        <v>28</v>
      </c>
    </row>
    <row r="37" spans="1:11" ht="12" customHeight="1" x14ac:dyDescent="0.25">
      <c r="A37" s="4"/>
      <c r="B37" s="108" t="s">
        <v>46</v>
      </c>
      <c r="C37" s="26" t="s">
        <v>47</v>
      </c>
      <c r="D37" s="114">
        <v>0.2</v>
      </c>
      <c r="E37" s="14" t="s">
        <v>48</v>
      </c>
      <c r="F37" s="15">
        <v>320000</v>
      </c>
      <c r="G37" s="15">
        <f t="shared" ref="G37:G43" si="1">(D37*F37)</f>
        <v>64000</v>
      </c>
    </row>
    <row r="38" spans="1:11" ht="12" customHeight="1" x14ac:dyDescent="0.25">
      <c r="A38" s="4"/>
      <c r="B38" s="108" t="s">
        <v>49</v>
      </c>
      <c r="C38" s="26" t="s">
        <v>47</v>
      </c>
      <c r="D38" s="114">
        <v>0.2</v>
      </c>
      <c r="E38" s="14" t="s">
        <v>48</v>
      </c>
      <c r="F38" s="15">
        <v>300000</v>
      </c>
      <c r="G38" s="15">
        <f t="shared" si="1"/>
        <v>60000</v>
      </c>
    </row>
    <row r="39" spans="1:11" ht="12" customHeight="1" x14ac:dyDescent="0.25">
      <c r="A39" s="4"/>
      <c r="B39" s="108" t="s">
        <v>50</v>
      </c>
      <c r="C39" s="26" t="s">
        <v>47</v>
      </c>
      <c r="D39" s="114">
        <v>0.15</v>
      </c>
      <c r="E39" s="14" t="s">
        <v>31</v>
      </c>
      <c r="F39" s="15">
        <v>200000</v>
      </c>
      <c r="G39" s="15">
        <f t="shared" si="1"/>
        <v>30000</v>
      </c>
    </row>
    <row r="40" spans="1:11" ht="12" customHeight="1" x14ac:dyDescent="0.25">
      <c r="A40" s="4"/>
      <c r="B40" s="108" t="s">
        <v>51</v>
      </c>
      <c r="C40" s="26" t="s">
        <v>47</v>
      </c>
      <c r="D40" s="114">
        <v>0.2</v>
      </c>
      <c r="E40" s="14" t="s">
        <v>33</v>
      </c>
      <c r="F40" s="15">
        <v>250000</v>
      </c>
      <c r="G40" s="15">
        <f t="shared" si="1"/>
        <v>50000</v>
      </c>
    </row>
    <row r="41" spans="1:11" ht="12" customHeight="1" x14ac:dyDescent="0.25">
      <c r="A41" s="4"/>
      <c r="B41" s="108" t="s">
        <v>52</v>
      </c>
      <c r="C41" s="26" t="s">
        <v>47</v>
      </c>
      <c r="D41" s="114">
        <v>0.2</v>
      </c>
      <c r="E41" s="14" t="s">
        <v>33</v>
      </c>
      <c r="F41" s="15">
        <v>300000</v>
      </c>
      <c r="G41" s="15">
        <f t="shared" si="1"/>
        <v>60000</v>
      </c>
    </row>
    <row r="42" spans="1:11" ht="12" customHeight="1" x14ac:dyDescent="0.25">
      <c r="A42" s="4"/>
      <c r="B42" s="108" t="s">
        <v>37</v>
      </c>
      <c r="C42" s="26" t="s">
        <v>47</v>
      </c>
      <c r="D42" s="114">
        <v>0.05</v>
      </c>
      <c r="E42" s="14" t="s">
        <v>33</v>
      </c>
      <c r="F42" s="15">
        <v>250000</v>
      </c>
      <c r="G42" s="15">
        <f t="shared" si="1"/>
        <v>12500</v>
      </c>
    </row>
    <row r="43" spans="1:11" ht="12" customHeight="1" x14ac:dyDescent="0.25">
      <c r="A43" s="4"/>
      <c r="B43" s="108" t="s">
        <v>53</v>
      </c>
      <c r="C43" s="26" t="s">
        <v>47</v>
      </c>
      <c r="D43" s="114">
        <v>0.2</v>
      </c>
      <c r="E43" s="14" t="s">
        <v>54</v>
      </c>
      <c r="F43" s="15">
        <v>300000</v>
      </c>
      <c r="G43" s="15">
        <f t="shared" si="1"/>
        <v>60000</v>
      </c>
    </row>
    <row r="44" spans="1:11" ht="15" x14ac:dyDescent="0.25">
      <c r="A44" s="3"/>
      <c r="B44" s="38" t="s">
        <v>55</v>
      </c>
      <c r="C44" s="39"/>
      <c r="D44" s="119"/>
      <c r="E44" s="119"/>
      <c r="F44" s="119"/>
      <c r="G44" s="120">
        <f>SUM(G37:G43)</f>
        <v>336500</v>
      </c>
    </row>
    <row r="45" spans="1:11" ht="12" customHeight="1" x14ac:dyDescent="0.25">
      <c r="A45" s="2"/>
      <c r="B45" s="40"/>
      <c r="C45" s="41"/>
      <c r="D45" s="41"/>
      <c r="E45" s="41"/>
      <c r="F45" s="42"/>
      <c r="G45" s="42"/>
    </row>
    <row r="46" spans="1:11" ht="12" customHeight="1" x14ac:dyDescent="0.25">
      <c r="A46" s="3"/>
      <c r="B46" s="30" t="s">
        <v>56</v>
      </c>
      <c r="C46" s="31"/>
      <c r="D46" s="32"/>
      <c r="E46" s="32"/>
      <c r="F46" s="33"/>
      <c r="G46" s="33"/>
    </row>
    <row r="47" spans="1:11" ht="25.5" x14ac:dyDescent="0.25">
      <c r="A47" s="3"/>
      <c r="B47" s="44" t="s">
        <v>57</v>
      </c>
      <c r="C47" s="44" t="s">
        <v>58</v>
      </c>
      <c r="D47" s="44" t="s">
        <v>59</v>
      </c>
      <c r="E47" s="44" t="s">
        <v>26</v>
      </c>
      <c r="F47" s="44" t="s">
        <v>27</v>
      </c>
      <c r="G47" s="44" t="s">
        <v>28</v>
      </c>
      <c r="K47" s="7"/>
    </row>
    <row r="48" spans="1:11" ht="12" customHeight="1" x14ac:dyDescent="0.25">
      <c r="A48" s="4"/>
      <c r="B48" s="45" t="s">
        <v>60</v>
      </c>
      <c r="C48" s="46"/>
      <c r="D48" s="107"/>
      <c r="E48" s="46"/>
      <c r="F48" s="46"/>
      <c r="G48" s="46"/>
      <c r="K48" s="7"/>
    </row>
    <row r="49" spans="1:7" ht="12" customHeight="1" x14ac:dyDescent="0.25">
      <c r="A49" s="4"/>
      <c r="B49" s="109" t="s">
        <v>61</v>
      </c>
      <c r="C49" s="47" t="s">
        <v>62</v>
      </c>
      <c r="D49" s="128">
        <v>150</v>
      </c>
      <c r="E49" s="13" t="s">
        <v>31</v>
      </c>
      <c r="F49" s="129">
        <v>4500</v>
      </c>
      <c r="G49" s="129">
        <f>(D49*F49)</f>
        <v>675000</v>
      </c>
    </row>
    <row r="50" spans="1:7" ht="12" customHeight="1" x14ac:dyDescent="0.25">
      <c r="A50" s="4"/>
      <c r="B50" s="48" t="s">
        <v>63</v>
      </c>
      <c r="C50" s="49"/>
      <c r="D50" s="130"/>
      <c r="E50" s="130"/>
      <c r="F50" s="129"/>
      <c r="G50" s="129"/>
    </row>
    <row r="51" spans="1:7" ht="12" customHeight="1" x14ac:dyDescent="0.25">
      <c r="A51" s="4"/>
      <c r="B51" s="109" t="s">
        <v>64</v>
      </c>
      <c r="C51" s="47" t="s">
        <v>65</v>
      </c>
      <c r="D51" s="128">
        <v>75</v>
      </c>
      <c r="E51" s="13" t="s">
        <v>33</v>
      </c>
      <c r="F51" s="129">
        <v>1000</v>
      </c>
      <c r="G51" s="129">
        <f>(D51*F51)</f>
        <v>75000</v>
      </c>
    </row>
    <row r="52" spans="1:7" ht="12" customHeight="1" x14ac:dyDescent="0.25">
      <c r="A52" s="4"/>
      <c r="B52" s="109" t="s">
        <v>66</v>
      </c>
      <c r="C52" s="47" t="s">
        <v>67</v>
      </c>
      <c r="D52" s="128">
        <v>250</v>
      </c>
      <c r="E52" s="13" t="s">
        <v>33</v>
      </c>
      <c r="F52" s="129">
        <v>900</v>
      </c>
      <c r="G52" s="129">
        <f>(D52*F52)</f>
        <v>225000</v>
      </c>
    </row>
    <row r="53" spans="1:7" ht="12" customHeight="1" x14ac:dyDescent="0.25">
      <c r="A53" s="4"/>
      <c r="B53" s="48" t="s">
        <v>68</v>
      </c>
      <c r="C53" s="49"/>
      <c r="D53" s="130"/>
      <c r="E53" s="130"/>
      <c r="F53" s="129"/>
      <c r="G53" s="129"/>
    </row>
    <row r="54" spans="1:7" ht="12" customHeight="1" x14ac:dyDescent="0.25">
      <c r="A54" s="4"/>
      <c r="B54" s="109" t="s">
        <v>69</v>
      </c>
      <c r="C54" s="47" t="s">
        <v>70</v>
      </c>
      <c r="D54" s="128">
        <v>3</v>
      </c>
      <c r="E54" s="13" t="s">
        <v>48</v>
      </c>
      <c r="F54" s="129">
        <v>21000</v>
      </c>
      <c r="G54" s="129">
        <f>(D54*F54)</f>
        <v>63000</v>
      </c>
    </row>
    <row r="55" spans="1:7" ht="12" customHeight="1" x14ac:dyDescent="0.25">
      <c r="A55" s="4"/>
      <c r="B55" s="109" t="s">
        <v>71</v>
      </c>
      <c r="C55" s="47" t="s">
        <v>70</v>
      </c>
      <c r="D55" s="128">
        <v>2</v>
      </c>
      <c r="E55" s="13" t="s">
        <v>33</v>
      </c>
      <c r="F55" s="129">
        <v>28840</v>
      </c>
      <c r="G55" s="129">
        <f>(D55*F55)</f>
        <v>57680</v>
      </c>
    </row>
    <row r="56" spans="1:7" ht="12" customHeight="1" x14ac:dyDescent="0.25">
      <c r="A56" s="4"/>
      <c r="B56" s="109" t="s">
        <v>72</v>
      </c>
      <c r="C56" s="47" t="s">
        <v>70</v>
      </c>
      <c r="D56" s="128">
        <v>1</v>
      </c>
      <c r="E56" s="13" t="s">
        <v>35</v>
      </c>
      <c r="F56" s="129">
        <v>89320</v>
      </c>
      <c r="G56" s="129">
        <f>(D56*F56)</f>
        <v>89320</v>
      </c>
    </row>
    <row r="57" spans="1:7" ht="12" customHeight="1" x14ac:dyDescent="0.25">
      <c r="A57" s="4"/>
      <c r="B57" s="48" t="s">
        <v>73</v>
      </c>
      <c r="C57" s="49"/>
      <c r="D57" s="130"/>
      <c r="E57" s="130"/>
      <c r="F57" s="129"/>
      <c r="G57" s="129"/>
    </row>
    <row r="58" spans="1:7" ht="12" customHeight="1" x14ac:dyDescent="0.25">
      <c r="A58" s="4"/>
      <c r="B58" s="50" t="s">
        <v>74</v>
      </c>
      <c r="C58" s="51" t="s">
        <v>70</v>
      </c>
      <c r="D58" s="131">
        <v>0.5</v>
      </c>
      <c r="E58" s="131" t="s">
        <v>35</v>
      </c>
      <c r="F58" s="132">
        <v>37620</v>
      </c>
      <c r="G58" s="132">
        <v>18810</v>
      </c>
    </row>
    <row r="59" spans="1:7" ht="12" customHeight="1" x14ac:dyDescent="0.25">
      <c r="A59" s="4"/>
      <c r="B59" s="52" t="s">
        <v>75</v>
      </c>
      <c r="C59" s="51"/>
      <c r="D59" s="131"/>
      <c r="E59" s="131"/>
      <c r="F59" s="132"/>
      <c r="G59" s="132"/>
    </row>
    <row r="60" spans="1:7" ht="12" customHeight="1" x14ac:dyDescent="0.25">
      <c r="A60" s="4"/>
      <c r="B60" s="53" t="s">
        <v>76</v>
      </c>
      <c r="C60" s="54" t="s">
        <v>24</v>
      </c>
      <c r="D60" s="133">
        <v>200</v>
      </c>
      <c r="E60" s="134" t="s">
        <v>39</v>
      </c>
      <c r="F60" s="135">
        <v>200</v>
      </c>
      <c r="G60" s="135">
        <f>(D60*F60)</f>
        <v>40000</v>
      </c>
    </row>
    <row r="61" spans="1:7" ht="15" x14ac:dyDescent="0.25">
      <c r="A61" s="3"/>
      <c r="B61" s="38" t="s">
        <v>77</v>
      </c>
      <c r="C61" s="39"/>
      <c r="D61" s="119"/>
      <c r="E61" s="119"/>
      <c r="F61" s="119"/>
      <c r="G61" s="120">
        <f>SUM(G48:G60)</f>
        <v>1243810</v>
      </c>
    </row>
    <row r="62" spans="1:7" ht="12" customHeight="1" x14ac:dyDescent="0.25">
      <c r="A62" s="2"/>
      <c r="B62" s="40"/>
      <c r="C62" s="41"/>
      <c r="D62" s="41"/>
      <c r="E62" s="55"/>
      <c r="F62" s="42"/>
      <c r="G62" s="42"/>
    </row>
    <row r="63" spans="1:7" ht="12" customHeight="1" x14ac:dyDescent="0.25">
      <c r="A63" s="3"/>
      <c r="B63" s="30" t="s">
        <v>75</v>
      </c>
      <c r="C63" s="31"/>
      <c r="D63" s="32"/>
      <c r="E63" s="32"/>
      <c r="F63" s="33"/>
      <c r="G63" s="33"/>
    </row>
    <row r="64" spans="1:7" ht="25.5" x14ac:dyDescent="0.25">
      <c r="A64" s="3"/>
      <c r="B64" s="43" t="s">
        <v>78</v>
      </c>
      <c r="C64" s="44" t="s">
        <v>58</v>
      </c>
      <c r="D64" s="44" t="s">
        <v>59</v>
      </c>
      <c r="E64" s="43" t="s">
        <v>26</v>
      </c>
      <c r="F64" s="44" t="s">
        <v>27</v>
      </c>
      <c r="G64" s="43" t="s">
        <v>28</v>
      </c>
    </row>
    <row r="65" spans="1:7" ht="15" x14ac:dyDescent="0.25">
      <c r="A65" s="4"/>
      <c r="B65" s="108" t="s">
        <v>79</v>
      </c>
      <c r="C65" s="47" t="s">
        <v>24</v>
      </c>
      <c r="D65" s="129">
        <v>5</v>
      </c>
      <c r="E65" s="14" t="s">
        <v>39</v>
      </c>
      <c r="F65" s="129">
        <v>30000</v>
      </c>
      <c r="G65" s="129">
        <f>(D65*F65)</f>
        <v>150000</v>
      </c>
    </row>
    <row r="66" spans="1:7" ht="15" x14ac:dyDescent="0.25">
      <c r="A66" s="3"/>
      <c r="B66" s="56" t="s">
        <v>80</v>
      </c>
      <c r="C66" s="57"/>
      <c r="D66" s="136"/>
      <c r="E66" s="136"/>
      <c r="F66" s="136"/>
      <c r="G66" s="137">
        <f>SUM(G65)</f>
        <v>150000</v>
      </c>
    </row>
    <row r="67" spans="1:7" ht="12" customHeight="1" x14ac:dyDescent="0.25">
      <c r="A67" s="2"/>
      <c r="B67" s="58"/>
      <c r="C67" s="58"/>
      <c r="D67" s="58"/>
      <c r="E67" s="58"/>
      <c r="F67" s="59"/>
      <c r="G67" s="59"/>
    </row>
    <row r="68" spans="1:7" ht="15" x14ac:dyDescent="0.25">
      <c r="A68" s="6"/>
      <c r="B68" s="60" t="s">
        <v>81</v>
      </c>
      <c r="C68" s="61"/>
      <c r="D68" s="61"/>
      <c r="E68" s="61"/>
      <c r="F68" s="61"/>
      <c r="G68" s="62">
        <f>G27+G33+G44+G61+G66</f>
        <v>2520310</v>
      </c>
    </row>
    <row r="69" spans="1:7" ht="15" x14ac:dyDescent="0.25">
      <c r="A69" s="6"/>
      <c r="B69" s="63" t="s">
        <v>82</v>
      </c>
      <c r="C69" s="64"/>
      <c r="D69" s="64"/>
      <c r="E69" s="64"/>
      <c r="F69" s="64"/>
      <c r="G69" s="65">
        <f>G68*0.05</f>
        <v>126015.5</v>
      </c>
    </row>
    <row r="70" spans="1:7" ht="15" x14ac:dyDescent="0.25">
      <c r="A70" s="6"/>
      <c r="B70" s="66" t="s">
        <v>83</v>
      </c>
      <c r="C70" s="67"/>
      <c r="D70" s="67"/>
      <c r="E70" s="67"/>
      <c r="F70" s="67"/>
      <c r="G70" s="68">
        <f>G69+G68</f>
        <v>2646325.5</v>
      </c>
    </row>
    <row r="71" spans="1:7" ht="15" x14ac:dyDescent="0.25">
      <c r="A71" s="6"/>
      <c r="B71" s="63" t="s">
        <v>84</v>
      </c>
      <c r="C71" s="64"/>
      <c r="D71" s="64"/>
      <c r="E71" s="64"/>
      <c r="F71" s="64"/>
      <c r="G71" s="65">
        <f>G12</f>
        <v>5200000</v>
      </c>
    </row>
    <row r="72" spans="1:7" ht="15" x14ac:dyDescent="0.25">
      <c r="A72" s="6"/>
      <c r="B72" s="69" t="s">
        <v>85</v>
      </c>
      <c r="C72" s="70"/>
      <c r="D72" s="70"/>
      <c r="E72" s="70"/>
      <c r="F72" s="70"/>
      <c r="G72" s="121">
        <f>G71-G70</f>
        <v>2553674.5</v>
      </c>
    </row>
    <row r="73" spans="1:7" ht="12" customHeight="1" x14ac:dyDescent="0.25">
      <c r="A73" s="6"/>
      <c r="B73" s="71" t="s">
        <v>86</v>
      </c>
      <c r="C73" s="72"/>
      <c r="D73" s="72"/>
      <c r="E73" s="72"/>
      <c r="F73" s="72"/>
      <c r="G73" s="73"/>
    </row>
    <row r="74" spans="1:7" ht="12.75" customHeight="1" thickBot="1" x14ac:dyDescent="0.3">
      <c r="A74" s="6"/>
      <c r="B74" s="74"/>
      <c r="C74" s="72"/>
      <c r="D74" s="72"/>
      <c r="E74" s="72"/>
      <c r="F74" s="72"/>
      <c r="G74" s="73"/>
    </row>
    <row r="75" spans="1:7" ht="12" customHeight="1" x14ac:dyDescent="0.25">
      <c r="A75" s="6"/>
      <c r="B75" s="75" t="s">
        <v>87</v>
      </c>
      <c r="C75" s="76"/>
      <c r="D75" s="76"/>
      <c r="E75" s="76"/>
      <c r="F75" s="77"/>
      <c r="G75" s="73"/>
    </row>
    <row r="76" spans="1:7" ht="15" x14ac:dyDescent="0.25">
      <c r="A76" s="6"/>
      <c r="B76" s="78" t="s">
        <v>88</v>
      </c>
      <c r="C76" s="79"/>
      <c r="D76" s="79"/>
      <c r="E76" s="79"/>
      <c r="F76" s="80"/>
      <c r="G76" s="73"/>
    </row>
    <row r="77" spans="1:7" ht="15" x14ac:dyDescent="0.25">
      <c r="A77" s="6"/>
      <c r="B77" s="78" t="s">
        <v>89</v>
      </c>
      <c r="C77" s="79"/>
      <c r="D77" s="79"/>
      <c r="E77" s="79"/>
      <c r="F77" s="80"/>
      <c r="G77" s="73"/>
    </row>
    <row r="78" spans="1:7" ht="15" x14ac:dyDescent="0.25">
      <c r="A78" s="6"/>
      <c r="B78" s="78" t="s">
        <v>90</v>
      </c>
      <c r="C78" s="79"/>
      <c r="D78" s="79"/>
      <c r="E78" s="79"/>
      <c r="F78" s="80"/>
      <c r="G78" s="73"/>
    </row>
    <row r="79" spans="1:7" ht="15" x14ac:dyDescent="0.25">
      <c r="A79" s="6"/>
      <c r="B79" s="78" t="s">
        <v>91</v>
      </c>
      <c r="C79" s="79"/>
      <c r="D79" s="79"/>
      <c r="E79" s="79"/>
      <c r="F79" s="80"/>
      <c r="G79" s="73"/>
    </row>
    <row r="80" spans="1:7" ht="15" x14ac:dyDescent="0.25">
      <c r="A80" s="6"/>
      <c r="B80" s="78" t="s">
        <v>92</v>
      </c>
      <c r="C80" s="79"/>
      <c r="D80" s="79"/>
      <c r="E80" s="79"/>
      <c r="F80" s="80"/>
      <c r="G80" s="73"/>
    </row>
    <row r="81" spans="1:7" ht="15.75" thickBot="1" x14ac:dyDescent="0.3">
      <c r="A81" s="6"/>
      <c r="B81" s="81" t="s">
        <v>93</v>
      </c>
      <c r="C81" s="82"/>
      <c r="D81" s="82"/>
      <c r="E81" s="82"/>
      <c r="F81" s="83"/>
      <c r="G81" s="73"/>
    </row>
    <row r="82" spans="1:7" ht="12.75" customHeight="1" x14ac:dyDescent="0.25">
      <c r="A82" s="6"/>
      <c r="B82" s="74"/>
      <c r="C82" s="79"/>
      <c r="D82" s="79"/>
      <c r="E82" s="79"/>
      <c r="F82" s="79"/>
      <c r="G82" s="73"/>
    </row>
    <row r="83" spans="1:7" ht="15" customHeight="1" thickBot="1" x14ac:dyDescent="0.3">
      <c r="A83" s="6"/>
      <c r="B83" s="138" t="s">
        <v>94</v>
      </c>
      <c r="C83" s="139"/>
      <c r="D83" s="84"/>
      <c r="E83" s="85"/>
      <c r="F83" s="85"/>
      <c r="G83" s="73"/>
    </row>
    <row r="84" spans="1:7" ht="15" x14ac:dyDescent="0.25">
      <c r="A84" s="6"/>
      <c r="B84" s="86" t="s">
        <v>78</v>
      </c>
      <c r="C84" s="87" t="s">
        <v>95</v>
      </c>
      <c r="D84" s="88" t="s">
        <v>96</v>
      </c>
      <c r="E84" s="85"/>
      <c r="F84" s="85"/>
      <c r="G84" s="73"/>
    </row>
    <row r="85" spans="1:7" ht="15" x14ac:dyDescent="0.25">
      <c r="A85" s="6"/>
      <c r="B85" s="89" t="s">
        <v>97</v>
      </c>
      <c r="C85" s="90">
        <v>700000</v>
      </c>
      <c r="D85" s="91">
        <f>(C85/C91)</f>
        <v>0.26451767469314058</v>
      </c>
      <c r="E85" s="85"/>
      <c r="F85" s="85"/>
      <c r="G85" s="73"/>
    </row>
    <row r="86" spans="1:7" ht="15" x14ac:dyDescent="0.25">
      <c r="A86" s="6"/>
      <c r="B86" s="89" t="s">
        <v>98</v>
      </c>
      <c r="C86" s="90">
        <v>90000</v>
      </c>
      <c r="D86" s="91">
        <f>(C86/C91)</f>
        <v>3.4009415317689508E-2</v>
      </c>
      <c r="E86" s="85"/>
      <c r="F86" s="85"/>
      <c r="G86" s="73"/>
    </row>
    <row r="87" spans="1:7" ht="15" x14ac:dyDescent="0.25">
      <c r="A87" s="6"/>
      <c r="B87" s="89" t="s">
        <v>99</v>
      </c>
      <c r="C87" s="90">
        <v>336500</v>
      </c>
      <c r="D87" s="91">
        <f>(C87/C91)</f>
        <v>0.12715742504891689</v>
      </c>
      <c r="E87" s="85"/>
      <c r="F87" s="85"/>
      <c r="G87" s="73"/>
    </row>
    <row r="88" spans="1:7" ht="15" x14ac:dyDescent="0.25">
      <c r="A88" s="6"/>
      <c r="B88" s="89" t="s">
        <v>57</v>
      </c>
      <c r="C88" s="90">
        <v>1243810</v>
      </c>
      <c r="D88" s="91">
        <f>(C88/C91)</f>
        <v>0.47001389851439318</v>
      </c>
      <c r="E88" s="85"/>
      <c r="F88" s="85"/>
      <c r="G88" s="73"/>
    </row>
    <row r="89" spans="1:7" ht="15" x14ac:dyDescent="0.25">
      <c r="A89" s="6"/>
      <c r="B89" s="89" t="s">
        <v>100</v>
      </c>
      <c r="C89" s="92">
        <v>150000</v>
      </c>
      <c r="D89" s="91">
        <f>(C89/C91)</f>
        <v>5.6682358862815842E-2</v>
      </c>
      <c r="E89" s="93"/>
      <c r="F89" s="93"/>
      <c r="G89" s="73"/>
    </row>
    <row r="90" spans="1:7" ht="15" x14ac:dyDescent="0.25">
      <c r="A90" s="6"/>
      <c r="B90" s="89" t="s">
        <v>101</v>
      </c>
      <c r="C90" s="92">
        <v>126016</v>
      </c>
      <c r="D90" s="91">
        <f>(C90/C91)</f>
        <v>4.7619227563044007E-2</v>
      </c>
      <c r="E90" s="93"/>
      <c r="F90" s="93"/>
      <c r="G90" s="73"/>
    </row>
    <row r="91" spans="1:7" ht="15.75" thickBot="1" x14ac:dyDescent="0.3">
      <c r="A91" s="6"/>
      <c r="B91" s="94" t="s">
        <v>102</v>
      </c>
      <c r="C91" s="95">
        <f>SUM(C85:C90)</f>
        <v>2646326</v>
      </c>
      <c r="D91" s="96">
        <f>SUM(D85:D90)</f>
        <v>1</v>
      </c>
      <c r="E91" s="93"/>
      <c r="F91" s="93"/>
      <c r="G91" s="73"/>
    </row>
    <row r="92" spans="1:7" ht="12" customHeight="1" x14ac:dyDescent="0.25">
      <c r="A92" s="6"/>
      <c r="B92" s="74"/>
      <c r="C92" s="72"/>
      <c r="D92" s="72"/>
      <c r="E92" s="72"/>
      <c r="F92" s="72"/>
      <c r="G92" s="73"/>
    </row>
    <row r="93" spans="1:7" ht="12.75" customHeight="1" x14ac:dyDescent="0.25">
      <c r="A93" s="6"/>
      <c r="B93" s="97"/>
      <c r="C93" s="72"/>
      <c r="D93" s="72"/>
      <c r="E93" s="72"/>
      <c r="F93" s="72"/>
      <c r="G93" s="73"/>
    </row>
    <row r="94" spans="1:7" ht="12" customHeight="1" thickBot="1" x14ac:dyDescent="0.3">
      <c r="A94" s="5"/>
      <c r="B94" s="98"/>
      <c r="C94" s="99" t="s">
        <v>103</v>
      </c>
      <c r="D94" s="100"/>
      <c r="E94" s="101"/>
      <c r="F94" s="102"/>
      <c r="G94" s="73"/>
    </row>
    <row r="95" spans="1:7" ht="15" x14ac:dyDescent="0.25">
      <c r="A95" s="6"/>
      <c r="B95" s="103" t="s">
        <v>104</v>
      </c>
      <c r="C95" s="126">
        <v>6000</v>
      </c>
      <c r="D95" s="126">
        <v>6500</v>
      </c>
      <c r="E95" s="127">
        <v>7000</v>
      </c>
      <c r="F95" s="104"/>
      <c r="G95" s="105"/>
    </row>
    <row r="96" spans="1:7" ht="15.75" thickBot="1" x14ac:dyDescent="0.3">
      <c r="A96" s="6"/>
      <c r="B96" s="94" t="s">
        <v>105</v>
      </c>
      <c r="C96" s="95">
        <f>(G70/C95)</f>
        <v>441.05425000000002</v>
      </c>
      <c r="D96" s="95">
        <f>(G70/D95)</f>
        <v>407.12700000000001</v>
      </c>
      <c r="E96" s="106">
        <f>(G70/E95)</f>
        <v>378.04649999999998</v>
      </c>
      <c r="F96" s="104"/>
      <c r="G96" s="105"/>
    </row>
    <row r="97" spans="1:7" ht="15" x14ac:dyDescent="0.25">
      <c r="A97" s="6"/>
      <c r="B97" s="71" t="s">
        <v>106</v>
      </c>
      <c r="C97" s="79"/>
      <c r="D97" s="79"/>
      <c r="E97" s="79"/>
      <c r="F97" s="79"/>
      <c r="G97" s="79"/>
    </row>
    <row r="98" spans="1:7" ht="11.25" customHeight="1" x14ac:dyDescent="0.3">
      <c r="B98" s="8"/>
      <c r="C98" s="8"/>
      <c r="D98" s="8"/>
      <c r="E98" s="8"/>
      <c r="F98" s="8"/>
      <c r="G98" s="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vaina Verde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2023-04-27T14:26:47Z</dcterms:modified>
  <cp:category/>
  <cp:contentStatus/>
</cp:coreProperties>
</file>