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TEMUCO\"/>
    </mc:Choice>
  </mc:AlternateContent>
  <bookViews>
    <workbookView xWindow="0" yWindow="0" windowWidth="20490" windowHeight="6420"/>
  </bookViews>
  <sheets>
    <sheet name="Arveja vaina Verd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7" i="1" l="1"/>
  <c r="C89" i="1"/>
  <c r="C88" i="1"/>
  <c r="C85" i="1"/>
  <c r="C90" i="1"/>
  <c r="G64" i="1" l="1"/>
  <c r="G65" i="1"/>
  <c r="G49" i="1"/>
  <c r="G54" i="1" l="1"/>
  <c r="G55" i="1"/>
  <c r="G41" i="1"/>
  <c r="G40" i="1"/>
  <c r="G58" i="1"/>
  <c r="G52" i="1"/>
  <c r="G39" i="1"/>
  <c r="G42" i="1"/>
  <c r="G38" i="1"/>
  <c r="G34" i="1"/>
  <c r="G63" i="1" l="1"/>
  <c r="G47" i="1"/>
  <c r="G56" i="1" l="1"/>
  <c r="G57" i="1" l="1"/>
  <c r="G22" i="1" l="1"/>
  <c r="C91" i="1" l="1"/>
  <c r="G66" i="1"/>
  <c r="G53" i="1"/>
  <c r="G51" i="1"/>
  <c r="G50" i="1"/>
  <c r="G48" i="1"/>
  <c r="G37" i="1"/>
  <c r="G36" i="1"/>
  <c r="G35" i="1"/>
  <c r="G33" i="1"/>
  <c r="G32" i="1"/>
  <c r="G21" i="1"/>
  <c r="G12" i="1"/>
  <c r="G71" i="1" s="1"/>
  <c r="D88" i="1" l="1"/>
  <c r="D86" i="1"/>
  <c r="D85" i="1"/>
  <c r="D89" i="1"/>
  <c r="D90" i="1"/>
  <c r="G23" i="1"/>
  <c r="D87" i="1"/>
  <c r="G59" i="1"/>
  <c r="G43" i="1"/>
  <c r="G68" i="1" l="1"/>
  <c r="G69" i="1" s="1"/>
  <c r="G70" i="1" s="1"/>
  <c r="D91" i="1"/>
  <c r="D96" i="1" l="1"/>
  <c r="G72" i="1"/>
  <c r="C96" i="1"/>
  <c r="E96" i="1"/>
</calcChain>
</file>

<file path=xl/sharedStrings.xml><?xml version="1.0" encoding="utf-8"?>
<sst xmlns="http://schemas.openxmlformats.org/spreadsheetml/2006/main" count="177" uniqueCount="116">
  <si>
    <t>RUBRO O CULTIVO</t>
  </si>
  <si>
    <t>VARIEDAD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</si>
  <si>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</si>
  <si>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</si>
  <si>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</si>
  <si>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</si>
  <si>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</si>
  <si>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</si>
  <si>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</si>
  <si>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</si>
  <si>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</si>
  <si>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</si>
  <si>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</si>
  <si>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</si>
  <si>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</si>
  <si>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</si>
  <si>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</si>
  <si>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</si>
  <si>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</si>
  <si>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</si>
  <si>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</si>
  <si>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</si>
  <si>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</si>
  <si>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</si>
  <si>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</si>
  <si>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</si>
  <si>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</si>
  <si>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</si>
  <si>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</si>
  <si>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</si>
  <si>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</si>
  <si>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</si>
  <si>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</si>
  <si>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</si>
  <si>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</si>
  <si>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</si>
  <si>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</si>
  <si>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</si>
  <si>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</si>
  <si>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</si>
  <si>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</si>
  <si>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</si>
  <si>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</si>
  <si>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</si>
  <si>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</si>
  <si>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</si>
  <si>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</si>
  <si>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</si>
  <si>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</si>
  <si>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</si>
  <si>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</si>
  <si>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</si>
  <si>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</si>
  <si>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</si>
  <si>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</si>
  <si>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RENDIMIENTO (Kg./Há.)</t>
  </si>
  <si>
    <t>PRECIO ESPERADO ($/kg.)</t>
  </si>
  <si>
    <t>ESCENARIOS COSTO UNITARIO  ($/kg.)</t>
  </si>
  <si>
    <t>Costo unitario ($/kg.) (*)</t>
  </si>
  <si>
    <t>FECHA ESTIMADA  VENTA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</si>
  <si>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</si>
  <si>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</si>
  <si>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$/há</t>
  </si>
  <si>
    <t>Rendimiento (kg./há)</t>
  </si>
  <si>
    <t>COSTO TOTAL/há.</t>
  </si>
  <si>
    <t>Febrero 2023</t>
  </si>
  <si>
    <t>Lorsban 50 WP</t>
  </si>
  <si>
    <t>Pomarsol Forte 80% WG</t>
  </si>
  <si>
    <t>Linurex 50 WP</t>
  </si>
  <si>
    <t xml:space="preserve">Karate </t>
  </si>
  <si>
    <t>Analisis de suelo</t>
  </si>
  <si>
    <t>Mezcla 11-30-11</t>
  </si>
  <si>
    <t>Lt</t>
  </si>
  <si>
    <t>Aplicación Barbecho Quimico</t>
  </si>
  <si>
    <t>Rastra Discos (1)</t>
  </si>
  <si>
    <t>Rastra Discos (2)</t>
  </si>
  <si>
    <t>Desinfeccion de semilla</t>
  </si>
  <si>
    <t>Urea</t>
  </si>
  <si>
    <t>Siembra Mecanizada</t>
  </si>
  <si>
    <t>Rodon</t>
  </si>
  <si>
    <t>Aplicación Urea</t>
  </si>
  <si>
    <t>Aplicación Herbicida (1)</t>
  </si>
  <si>
    <t>Aplicación Herbicida (2)</t>
  </si>
  <si>
    <t>Aplicación Insecticida/Fungicida</t>
  </si>
  <si>
    <t>Cosecha</t>
  </si>
  <si>
    <t>Aplicación Fungicida (2)</t>
  </si>
  <si>
    <t>Aplicación Fungicida (3)</t>
  </si>
  <si>
    <t>Mancozeb 80% WP (3)</t>
  </si>
  <si>
    <t>Mancozeb 80% WP (1)</t>
  </si>
  <si>
    <t>Mancozeb 80% WP (2)</t>
  </si>
  <si>
    <t>Gesatop 90 WP</t>
  </si>
  <si>
    <t>Rango Full SL</t>
  </si>
  <si>
    <t>Seguro Agricola</t>
  </si>
  <si>
    <t>Sacos</t>
  </si>
  <si>
    <t>ARVEJAS VERDES</t>
  </si>
  <si>
    <t>UTRILLO</t>
  </si>
  <si>
    <t>BAJO</t>
  </si>
  <si>
    <t>ARAUCANIA</t>
  </si>
  <si>
    <t>TEMUCO</t>
  </si>
  <si>
    <t>FREIRE-TEMUCO</t>
  </si>
  <si>
    <t>Mercado Local</t>
  </si>
  <si>
    <t>Sequia-Heladas</t>
  </si>
  <si>
    <t>Octubre -Diciembre</t>
  </si>
  <si>
    <t>Marzo</t>
  </si>
  <si>
    <t>Abril</t>
  </si>
  <si>
    <t>Junio- Septiembre</t>
  </si>
  <si>
    <t>Junio - Septiembre</t>
  </si>
  <si>
    <t>Mayo - Septiembre</t>
  </si>
  <si>
    <t>Junio  - Septiembre</t>
  </si>
  <si>
    <t>Julio -Octubre</t>
  </si>
  <si>
    <t>Septiembre- Diciembre</t>
  </si>
  <si>
    <t>Octubre - Diciembre</t>
  </si>
  <si>
    <t>Junio -Septiembre</t>
  </si>
  <si>
    <t>Noviembre- Febrero</t>
  </si>
  <si>
    <t>Mayo- Agosto</t>
  </si>
  <si>
    <t>Julio-Octubre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</si>
</sst>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000"/>
  </numFmts>
  <fonts count="11" x14ac:knownFonts="1">
    <font>
      <sz val="11"/>
      <color indexed="8"/>
      <name val="Calibri"/>
    </font>
    <font>
      <sz val="14"/>
      <color indexed="8"/>
      <name val="Calibri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0" fontId="0" fillId="2" borderId="18" xfId="0" applyFont="1" applyFill="1" applyBorder="1" applyAlignment="1"/>
    <xf numFmtId="0" fontId="0" fillId="2" borderId="22" xfId="0" applyFont="1" applyFill="1" applyBorder="1" applyAlignment="1"/>
    <xf numFmtId="0" fontId="0" fillId="0" borderId="20" xfId="0" applyNumberFormat="1" applyFont="1" applyBorder="1" applyAlignment="1"/>
    <xf numFmtId="0" fontId="1" fillId="0" borderId="0" xfId="0" applyNumberFormat="1" applyFont="1" applyAlignment="1"/>
    <xf numFmtId="0" fontId="2" fillId="2" borderId="1" xfId="0" applyFont="1" applyFill="1" applyBorder="1" applyAlignment="1"/>
    <xf numFmtId="0" fontId="2" fillId="2" borderId="3" xfId="0" applyFont="1" applyFill="1" applyBorder="1" applyAlignment="1"/>
    <xf numFmtId="0" fontId="2" fillId="2" borderId="6" xfId="0" applyFont="1" applyFill="1" applyBorder="1" applyAlignment="1"/>
    <xf numFmtId="3" fontId="2" fillId="2" borderId="5" xfId="0" applyNumberFormat="1" applyFont="1" applyFill="1" applyBorder="1" applyAlignment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14" fontId="2" fillId="2" borderId="7" xfId="0" applyNumberFormat="1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3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wrapText="1"/>
    </xf>
    <xf numFmtId="49" fontId="5" fillId="3" borderId="5" xfId="0" applyNumberFormat="1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/>
    <xf numFmtId="49" fontId="3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3" fillId="3" borderId="11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49" fontId="5" fillId="3" borderId="17" xfId="0" applyNumberFormat="1" applyFont="1" applyFill="1" applyBorder="1" applyAlignment="1">
      <alignment vertical="center"/>
    </xf>
    <xf numFmtId="0" fontId="5" fillId="3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3" fillId="5" borderId="24" xfId="0" applyNumberFormat="1" applyFont="1" applyFill="1" applyBorder="1" applyAlignment="1">
      <alignment vertical="center"/>
    </xf>
    <xf numFmtId="0" fontId="3" fillId="5" borderId="25" xfId="0" applyFont="1" applyFill="1" applyBorder="1" applyAlignment="1">
      <alignment vertical="center"/>
    </xf>
    <xf numFmtId="164" fontId="3" fillId="5" borderId="26" xfId="0" applyNumberFormat="1" applyFont="1" applyFill="1" applyBorder="1" applyAlignment="1">
      <alignment vertical="center"/>
    </xf>
    <xf numFmtId="49" fontId="3" fillId="3" borderId="27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164" fontId="3" fillId="3" borderId="28" xfId="0" applyNumberFormat="1" applyFont="1" applyFill="1" applyBorder="1" applyAlignment="1">
      <alignment vertical="center"/>
    </xf>
    <xf numFmtId="49" fontId="3" fillId="5" borderId="27" xfId="0" applyNumberFormat="1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164" fontId="3" fillId="5" borderId="28" xfId="0" applyNumberFormat="1" applyFont="1" applyFill="1" applyBorder="1" applyAlignment="1">
      <alignment vertical="center"/>
    </xf>
    <xf numFmtId="49" fontId="3" fillId="5" borderId="29" xfId="0" applyNumberFormat="1" applyFont="1" applyFill="1" applyBorder="1" applyAlignment="1">
      <alignment vertical="center"/>
    </xf>
    <xf numFmtId="0" fontId="3" fillId="5" borderId="30" xfId="0" applyFont="1" applyFill="1" applyBorder="1" applyAlignment="1">
      <alignment vertical="center"/>
    </xf>
    <xf numFmtId="49" fontId="2" fillId="2" borderId="20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164" fontId="3" fillId="2" borderId="20" xfId="0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49" fontId="4" fillId="2" borderId="41" xfId="0" applyNumberFormat="1" applyFont="1" applyFill="1" applyBorder="1" applyAlignment="1">
      <alignment vertical="center"/>
    </xf>
    <xf numFmtId="0" fontId="2" fillId="2" borderId="42" xfId="0" applyFont="1" applyFill="1" applyBorder="1" applyAlignment="1"/>
    <xf numFmtId="0" fontId="2" fillId="2" borderId="43" xfId="0" applyFont="1" applyFill="1" applyBorder="1" applyAlignment="1"/>
    <xf numFmtId="49" fontId="2" fillId="2" borderId="44" xfId="0" applyNumberFormat="1" applyFont="1" applyFill="1" applyBorder="1" applyAlignment="1">
      <alignment vertical="center"/>
    </xf>
    <xf numFmtId="0" fontId="2" fillId="2" borderId="20" xfId="0" applyFont="1" applyFill="1" applyBorder="1" applyAlignment="1"/>
    <xf numFmtId="0" fontId="2" fillId="2" borderId="45" xfId="0" applyFont="1" applyFill="1" applyBorder="1" applyAlignment="1"/>
    <xf numFmtId="49" fontId="2" fillId="2" borderId="46" xfId="0" applyNumberFormat="1" applyFont="1" applyFill="1" applyBorder="1" applyAlignment="1">
      <alignment vertical="center"/>
    </xf>
    <xf numFmtId="0" fontId="2" fillId="2" borderId="47" xfId="0" applyFont="1" applyFill="1" applyBorder="1" applyAlignment="1"/>
    <xf numFmtId="0" fontId="2" fillId="2" borderId="48" xfId="0" applyFont="1" applyFill="1" applyBorder="1" applyAlignment="1"/>
    <xf numFmtId="0" fontId="2" fillId="8" borderId="40" xfId="0" applyFont="1" applyFill="1" applyBorder="1" applyAlignment="1"/>
    <xf numFmtId="0" fontId="2" fillId="6" borderId="20" xfId="0" applyFont="1" applyFill="1" applyBorder="1" applyAlignment="1"/>
    <xf numFmtId="49" fontId="4" fillId="7" borderId="31" xfId="0" applyNumberFormat="1" applyFont="1" applyFill="1" applyBorder="1" applyAlignment="1">
      <alignment vertical="center"/>
    </xf>
    <xf numFmtId="49" fontId="4" fillId="7" borderId="21" xfId="0" applyNumberFormat="1" applyFont="1" applyFill="1" applyBorder="1" applyAlignment="1">
      <alignment horizontal="center" vertical="center"/>
    </xf>
    <xf numFmtId="49" fontId="2" fillId="7" borderId="32" xfId="0" applyNumberFormat="1" applyFont="1" applyFill="1" applyBorder="1" applyAlignment="1">
      <alignment horizontal="center"/>
    </xf>
    <xf numFmtId="49" fontId="4" fillId="2" borderId="33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2" fillId="2" borderId="34" xfId="0" applyNumberFormat="1" applyFont="1" applyFill="1" applyBorder="1" applyAlignment="1"/>
    <xf numFmtId="165" fontId="4" fillId="2" borderId="5" xfId="0" applyNumberFormat="1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49" fontId="4" fillId="7" borderId="35" xfId="0" applyNumberFormat="1" applyFont="1" applyFill="1" applyBorder="1" applyAlignment="1">
      <alignment vertical="center"/>
    </xf>
    <xf numFmtId="165" fontId="4" fillId="7" borderId="36" xfId="0" applyNumberFormat="1" applyFont="1" applyFill="1" applyBorder="1" applyAlignment="1">
      <alignment vertical="center"/>
    </xf>
    <xf numFmtId="9" fontId="4" fillId="7" borderId="37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3" fillId="8" borderId="19" xfId="0" applyFont="1" applyFill="1" applyBorder="1" applyAlignment="1">
      <alignment vertical="center"/>
    </xf>
    <xf numFmtId="49" fontId="7" fillId="8" borderId="20" xfId="0" applyNumberFormat="1" applyFont="1" applyFill="1" applyBorder="1" applyAlignment="1">
      <alignment vertical="center"/>
    </xf>
    <xf numFmtId="0" fontId="3" fillId="8" borderId="20" xfId="0" applyFont="1" applyFill="1" applyBorder="1" applyAlignment="1">
      <alignment vertical="center"/>
    </xf>
    <xf numFmtId="0" fontId="3" fillId="8" borderId="49" xfId="0" applyFont="1" applyFill="1" applyBorder="1" applyAlignment="1">
      <alignment vertical="center"/>
    </xf>
    <xf numFmtId="0" fontId="3" fillId="6" borderId="19" xfId="0" applyFont="1" applyFill="1" applyBorder="1" applyAlignment="1">
      <alignment vertical="center"/>
    </xf>
    <xf numFmtId="49" fontId="4" fillId="7" borderId="50" xfId="0" applyNumberFormat="1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164" fontId="4" fillId="2" borderId="20" xfId="0" applyNumberFormat="1" applyFont="1" applyFill="1" applyBorder="1" applyAlignment="1">
      <alignment vertical="center"/>
    </xf>
    <xf numFmtId="165" fontId="4" fillId="7" borderId="37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5" xfId="0" applyFont="1" applyFill="1" applyBorder="1" applyAlignment="1"/>
    <xf numFmtId="0" fontId="2" fillId="2" borderId="56" xfId="0" applyFont="1" applyFill="1" applyBorder="1" applyAlignment="1">
      <alignment wrapText="1"/>
    </xf>
    <xf numFmtId="49" fontId="3" fillId="3" borderId="53" xfId="0" applyNumberFormat="1" applyFont="1" applyFill="1" applyBorder="1" applyAlignment="1">
      <alignment vertical="center" wrapText="1"/>
    </xf>
    <xf numFmtId="49" fontId="2" fillId="2" borderId="53" xfId="0" applyNumberFormat="1" applyFont="1" applyFill="1" applyBorder="1" applyAlignment="1">
      <alignment vertical="center" wrapText="1"/>
    </xf>
    <xf numFmtId="0" fontId="2" fillId="2" borderId="5" xfId="0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right" vertical="center"/>
    </xf>
    <xf numFmtId="3" fontId="5" fillId="3" borderId="5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3" fontId="2" fillId="2" borderId="13" xfId="0" applyNumberFormat="1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right" vertical="center"/>
    </xf>
    <xf numFmtId="3" fontId="5" fillId="3" borderId="13" xfId="0" applyNumberFormat="1" applyFont="1" applyFill="1" applyBorder="1" applyAlignment="1">
      <alignment horizontal="right" vertical="center"/>
    </xf>
    <xf numFmtId="164" fontId="3" fillId="5" borderId="30" xfId="0" applyNumberFormat="1" applyFont="1" applyFill="1" applyBorder="1" applyAlignment="1">
      <alignment vertical="center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 wrapText="1"/>
    </xf>
    <xf numFmtId="14" fontId="2" fillId="2" borderId="54" xfId="0" applyNumberFormat="1" applyFont="1" applyFill="1" applyBorder="1" applyAlignment="1">
      <alignment horizontal="left"/>
    </xf>
    <xf numFmtId="3" fontId="4" fillId="7" borderId="51" xfId="0" applyNumberFormat="1" applyFont="1" applyFill="1" applyBorder="1" applyAlignment="1">
      <alignment vertical="center"/>
    </xf>
    <xf numFmtId="3" fontId="4" fillId="7" borderId="52" xfId="0" applyNumberFormat="1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horizontal="right"/>
    </xf>
    <xf numFmtId="0" fontId="5" fillId="3" borderId="17" xfId="0" applyFont="1" applyFill="1" applyBorder="1" applyAlignment="1">
      <alignment horizontal="right" vertical="center"/>
    </xf>
    <xf numFmtId="3" fontId="5" fillId="3" borderId="17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49" fontId="2" fillId="2" borderId="5" xfId="0" applyNumberFormat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/>
    </xf>
    <xf numFmtId="49" fontId="3" fillId="3" borderId="58" xfId="0" applyNumberFormat="1" applyFont="1" applyFill="1" applyBorder="1" applyAlignment="1">
      <alignment horizontal="center" vertical="center"/>
    </xf>
    <xf numFmtId="49" fontId="3" fillId="3" borderId="58" xfId="0" applyNumberFormat="1" applyFont="1" applyFill="1" applyBorder="1" applyAlignment="1">
      <alignment horizontal="center" vertical="center" wrapText="1"/>
    </xf>
    <xf numFmtId="49" fontId="2" fillId="2" borderId="59" xfId="0" applyNumberFormat="1" applyFont="1" applyFill="1" applyBorder="1" applyAlignment="1">
      <alignment wrapText="1"/>
    </xf>
    <xf numFmtId="49" fontId="2" fillId="2" borderId="59" xfId="0" applyNumberFormat="1" applyFont="1" applyFill="1" applyBorder="1" applyAlignment="1">
      <alignment horizontal="center"/>
    </xf>
    <xf numFmtId="49" fontId="10" fillId="9" borderId="53" xfId="0" applyNumberFormat="1" applyFont="1" applyFill="1" applyBorder="1" applyAlignment="1">
      <alignment horizontal="left" vertical="center"/>
    </xf>
    <xf numFmtId="49" fontId="10" fillId="9" borderId="53" xfId="0" applyNumberFormat="1" applyFont="1" applyFill="1" applyBorder="1" applyAlignment="1">
      <alignment horizontal="center" vertical="center" wrapText="1"/>
    </xf>
    <xf numFmtId="3" fontId="2" fillId="2" borderId="59" xfId="0" applyNumberFormat="1" applyFont="1" applyFill="1" applyBorder="1" applyAlignment="1">
      <alignment horizontal="center"/>
    </xf>
    <xf numFmtId="0" fontId="10" fillId="9" borderId="53" xfId="0" applyNumberFormat="1" applyFont="1" applyFill="1" applyBorder="1" applyAlignment="1">
      <alignment horizontal="center" vertical="center" wrapText="1"/>
    </xf>
    <xf numFmtId="166" fontId="2" fillId="2" borderId="5" xfId="0" applyNumberFormat="1" applyFont="1" applyFill="1" applyBorder="1" applyAlignment="1">
      <alignment horizontal="right" wrapText="1"/>
    </xf>
    <xf numFmtId="49" fontId="2" fillId="2" borderId="5" xfId="0" applyNumberFormat="1" applyFont="1" applyFill="1" applyBorder="1"/>
    <xf numFmtId="3" fontId="2" fillId="2" borderId="53" xfId="0" applyNumberFormat="1" applyFont="1" applyFill="1" applyBorder="1" applyAlignment="1">
      <alignment horizontal="right"/>
    </xf>
    <xf numFmtId="49" fontId="2" fillId="2" borderId="54" xfId="0" applyNumberFormat="1" applyFont="1" applyFill="1" applyBorder="1" applyAlignment="1">
      <alignment horizontal="left"/>
    </xf>
    <xf numFmtId="49" fontId="10" fillId="2" borderId="5" xfId="0" applyNumberFormat="1" applyFont="1" applyFill="1" applyBorder="1" applyAlignment="1">
      <alignment horizontal="right"/>
    </xf>
    <xf numFmtId="49" fontId="10" fillId="2" borderId="5" xfId="0" applyNumberFormat="1" applyFont="1" applyFill="1" applyBorder="1" applyAlignment="1">
      <alignment horizontal="right" wrapText="1"/>
    </xf>
    <xf numFmtId="0" fontId="2" fillId="2" borderId="5" xfId="0" applyFont="1" applyFill="1" applyBorder="1" applyAlignment="1">
      <alignment horizontal="right" vertical="center" wrapText="1"/>
    </xf>
    <xf numFmtId="49" fontId="2" fillId="2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 vertical="center" wrapText="1"/>
    </xf>
    <xf numFmtId="49" fontId="10" fillId="9" borderId="53" xfId="0" applyNumberFormat="1" applyFont="1" applyFill="1" applyBorder="1" applyAlignment="1">
      <alignment horizontal="right" vertical="center"/>
    </xf>
    <xf numFmtId="3" fontId="10" fillId="9" borderId="53" xfId="0" applyNumberFormat="1" applyFont="1" applyFill="1" applyBorder="1" applyAlignment="1">
      <alignment horizontal="right" vertical="center" wrapText="1"/>
    </xf>
    <xf numFmtId="3" fontId="2" fillId="2" borderId="59" xfId="0" applyNumberFormat="1" applyFont="1" applyFill="1" applyBorder="1" applyAlignment="1">
      <alignment horizontal="right"/>
    </xf>
    <xf numFmtId="49" fontId="7" fillId="8" borderId="38" xfId="0" applyNumberFormat="1" applyFont="1" applyFill="1" applyBorder="1" applyAlignment="1">
      <alignment vertical="center"/>
    </xf>
    <xf numFmtId="0" fontId="4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5" fillId="3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2" fillId="2" borderId="57" xfId="0" applyNumberFormat="1" applyFont="1" applyFill="1" applyBorder="1" applyAlignment="1">
      <alignment horizontal="left"/>
    </xf>
    <xf numFmtId="49" fontId="2" fillId="2" borderId="54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162821</xdr:colOff>
      <xdr:row>0</xdr:row>
      <xdr:rowOff>97693</xdr:rowOff>
    </xdr:from>
    <xdr:to>
      <xdr:col>7</xdr:col>
      <xdr:colOff>9525</xdr:colOff>
      <xdr:row>8</xdr:row>
      <xdr:rowOff>10829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21" y="97693"/>
          <a:ext cx="6952354" cy="1437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topLeftCell="B2" zoomScaleNormal="100" zoomScaleSheetLayoutView="100" workbookViewId="0">
      <selection activeCell="M5" sqref="M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4.140625" style="1" customWidth="1"/>
    <col min="3" max="3" width="19.28515625" style="1" customWidth="1"/>
    <col min="4" max="4" width="11.85546875" style="1" customWidth="1"/>
    <col min="5" max="5" width="21.85546875" style="1" customWidth="1"/>
    <col min="6" max="6" width="9.42578125" style="1" customWidth="1"/>
    <col min="7" max="7" width="15.5703125" style="1" customWidth="1"/>
    <col min="8" max="255" width="10.85546875" style="1" customWidth="1"/>
  </cols>
  <sheetData>
    <row r="1" spans="1:7" ht="15" customHeight="1" x14ac:dyDescent="0.25">
      <c r="A1" s="2"/>
      <c r="B1" s="9"/>
      <c r="C1" s="9"/>
      <c r="D1" s="9"/>
      <c r="E1" s="9"/>
      <c r="F1" s="9"/>
      <c r="G1" s="9"/>
    </row>
    <row r="2" spans="1:7" ht="15" customHeight="1" x14ac:dyDescent="0.25">
      <c r="A2" s="2"/>
      <c r="B2" s="9"/>
      <c r="C2" s="9"/>
      <c r="D2" s="9"/>
      <c r="E2" s="9"/>
      <c r="F2" s="9"/>
      <c r="G2" s="9"/>
    </row>
    <row r="3" spans="1:7" ht="15" customHeight="1" x14ac:dyDescent="0.25">
      <c r="A3" s="2"/>
      <c r="B3" s="9"/>
      <c r="C3" s="9"/>
      <c r="D3" s="9"/>
      <c r="E3" s="9"/>
      <c r="F3" s="9"/>
      <c r="G3" s="9"/>
    </row>
    <row r="4" spans="1:7" ht="15" customHeight="1" x14ac:dyDescent="0.25">
      <c r="A4" s="2"/>
      <c r="B4" s="9"/>
      <c r="C4" s="9"/>
      <c r="D4" s="9"/>
      <c r="E4" s="9"/>
      <c r="F4" s="9"/>
      <c r="G4" s="9"/>
    </row>
    <row r="5" spans="1:7" ht="15" customHeight="1" x14ac:dyDescent="0.25">
      <c r="A5" s="2"/>
      <c r="B5" s="9"/>
      <c r="C5" s="9"/>
      <c r="D5" s="9"/>
      <c r="E5" s="9"/>
      <c r="F5" s="9"/>
      <c r="G5" s="9"/>
    </row>
    <row r="6" spans="1:7" ht="15" customHeight="1" x14ac:dyDescent="0.25">
      <c r="A6" s="2"/>
      <c r="B6" s="9"/>
      <c r="C6" s="9"/>
      <c r="D6" s="9"/>
      <c r="E6" s="9"/>
      <c r="F6" s="9"/>
      <c r="G6" s="9"/>
    </row>
    <row r="7" spans="1:7" ht="15" customHeight="1" x14ac:dyDescent="0.25">
      <c r="A7" s="2"/>
      <c r="B7" s="9"/>
      <c r="C7" s="9"/>
      <c r="D7" s="9"/>
      <c r="E7" s="9"/>
      <c r="F7" s="9"/>
      <c r="G7" s="9"/>
    </row>
    <row r="8" spans="1:7" ht="15" customHeight="1" x14ac:dyDescent="0.25">
      <c r="A8" s="2"/>
      <c r="B8" s="101"/>
      <c r="C8" s="10"/>
      <c r="D8" s="9"/>
      <c r="E8" s="10"/>
      <c r="F8" s="10"/>
      <c r="G8" s="10"/>
    </row>
    <row r="9" spans="1:7" ht="13.5" customHeight="1" x14ac:dyDescent="0.25">
      <c r="A9" s="6"/>
      <c r="B9" s="103" t="s">
        <v>0</v>
      </c>
      <c r="C9" s="137" t="s">
        <v>94</v>
      </c>
      <c r="D9" s="11"/>
      <c r="E9" s="151" t="s">
        <v>55</v>
      </c>
      <c r="F9" s="152"/>
      <c r="G9" s="12">
        <v>10000</v>
      </c>
    </row>
    <row r="10" spans="1:7" ht="13.5" customHeight="1" x14ac:dyDescent="0.25">
      <c r="A10" s="6"/>
      <c r="B10" s="104" t="s">
        <v>1</v>
      </c>
      <c r="C10" s="113" t="s">
        <v>95</v>
      </c>
      <c r="D10" s="11"/>
      <c r="E10" s="149" t="s">
        <v>59</v>
      </c>
      <c r="F10" s="150"/>
      <c r="G10" s="13" t="s">
        <v>65</v>
      </c>
    </row>
    <row r="11" spans="1:7" ht="13.5" customHeight="1" x14ac:dyDescent="0.25">
      <c r="A11" s="6"/>
      <c r="B11" s="104" t="s">
        <v>2</v>
      </c>
      <c r="C11" s="137" t="s">
        <v>96</v>
      </c>
      <c r="D11" s="11"/>
      <c r="E11" s="149" t="s">
        <v>56</v>
      </c>
      <c r="F11" s="150"/>
      <c r="G11" s="12">
        <v>650</v>
      </c>
    </row>
    <row r="12" spans="1:7" ht="13.5" customHeight="1" x14ac:dyDescent="0.25">
      <c r="A12" s="6"/>
      <c r="B12" s="104" t="s">
        <v>3</v>
      </c>
      <c r="C12" s="114" t="s">
        <v>97</v>
      </c>
      <c r="D12" s="11"/>
      <c r="E12" s="157" t="s">
        <v>4</v>
      </c>
      <c r="F12" s="158"/>
      <c r="G12" s="15">
        <f>(G9*G11)</f>
        <v>6500000</v>
      </c>
    </row>
    <row r="13" spans="1:7" ht="13.5" customHeight="1" x14ac:dyDescent="0.25">
      <c r="A13" s="6"/>
      <c r="B13" s="104" t="s">
        <v>5</v>
      </c>
      <c r="C13" s="137" t="s">
        <v>98</v>
      </c>
      <c r="D13" s="11"/>
      <c r="E13" s="149" t="s">
        <v>6</v>
      </c>
      <c r="F13" s="150"/>
      <c r="G13" s="138" t="s">
        <v>100</v>
      </c>
    </row>
    <row r="14" spans="1:7" ht="13.5" customHeight="1" x14ac:dyDescent="0.25">
      <c r="A14" s="6"/>
      <c r="B14" s="104" t="s">
        <v>7</v>
      </c>
      <c r="C14" s="137" t="s">
        <v>99</v>
      </c>
      <c r="D14" s="11"/>
      <c r="E14" s="149" t="s">
        <v>8</v>
      </c>
      <c r="F14" s="150"/>
      <c r="G14" s="13" t="s">
        <v>65</v>
      </c>
    </row>
    <row r="15" spans="1:7" ht="13.5" customHeight="1" x14ac:dyDescent="0.25">
      <c r="A15" s="6"/>
      <c r="B15" s="104" t="s">
        <v>9</v>
      </c>
      <c r="C15" s="115">
        <v>44958</v>
      </c>
      <c r="D15" s="11"/>
      <c r="E15" s="153" t="s">
        <v>10</v>
      </c>
      <c r="F15" s="154"/>
      <c r="G15" s="139" t="s">
        <v>101</v>
      </c>
    </row>
    <row r="16" spans="1:7" ht="13.5" customHeight="1" x14ac:dyDescent="0.25">
      <c r="A16" s="2"/>
      <c r="B16" s="102"/>
      <c r="C16" s="16"/>
      <c r="D16" s="10"/>
      <c r="E16" s="17"/>
      <c r="F16" s="17"/>
      <c r="G16" s="18"/>
    </row>
    <row r="17" spans="1:7" ht="13.5" customHeight="1" x14ac:dyDescent="0.25">
      <c r="A17" s="4"/>
      <c r="B17" s="155" t="s">
        <v>11</v>
      </c>
      <c r="C17" s="156"/>
      <c r="D17" s="156"/>
      <c r="E17" s="156"/>
      <c r="F17" s="156"/>
      <c r="G17" s="156"/>
    </row>
    <row r="18" spans="1:7" ht="13.5" customHeight="1" x14ac:dyDescent="0.25">
      <c r="A18" s="2"/>
      <c r="B18" s="19"/>
      <c r="C18" s="20"/>
      <c r="D18" s="20"/>
      <c r="E18" s="20"/>
      <c r="F18" s="21"/>
      <c r="G18" s="21"/>
    </row>
    <row r="19" spans="1:7" ht="13.5" customHeight="1" x14ac:dyDescent="0.25">
      <c r="A19" s="3"/>
      <c r="B19" s="22" t="s">
        <v>12</v>
      </c>
      <c r="C19" s="23"/>
      <c r="D19" s="24"/>
      <c r="E19" s="24"/>
      <c r="F19" s="24"/>
      <c r="G19" s="24"/>
    </row>
    <row r="20" spans="1:7" ht="24" customHeight="1" x14ac:dyDescent="0.25">
      <c r="A20" s="4"/>
      <c r="B20" s="25" t="s">
        <v>13</v>
      </c>
      <c r="C20" s="25" t="s">
        <v>14</v>
      </c>
      <c r="D20" s="25" t="s">
        <v>15</v>
      </c>
      <c r="E20" s="25" t="s">
        <v>16</v>
      </c>
      <c r="F20" s="25" t="s">
        <v>17</v>
      </c>
      <c r="G20" s="25" t="s">
        <v>18</v>
      </c>
    </row>
    <row r="21" spans="1:7" ht="13.5" customHeight="1" x14ac:dyDescent="0.25">
      <c r="A21" s="4"/>
      <c r="B21" s="99" t="s">
        <v>76</v>
      </c>
      <c r="C21" s="26" t="s">
        <v>19</v>
      </c>
      <c r="D21" s="105">
        <v>1</v>
      </c>
      <c r="E21" s="14" t="s">
        <v>105</v>
      </c>
      <c r="F21" s="15">
        <v>20000</v>
      </c>
      <c r="G21" s="15">
        <f t="shared" ref="G21:G22" si="0">(D21*F21)</f>
        <v>20000</v>
      </c>
    </row>
    <row r="22" spans="1:7" ht="13.5" customHeight="1" x14ac:dyDescent="0.25">
      <c r="A22" s="4"/>
      <c r="B22" s="99" t="s">
        <v>84</v>
      </c>
      <c r="C22" s="26" t="s">
        <v>19</v>
      </c>
      <c r="D22" s="105">
        <v>90</v>
      </c>
      <c r="E22" s="14" t="s">
        <v>113</v>
      </c>
      <c r="F22" s="15">
        <v>20000</v>
      </c>
      <c r="G22" s="15">
        <f t="shared" si="0"/>
        <v>1800000</v>
      </c>
    </row>
    <row r="23" spans="1:7" ht="13.5" customHeight="1" x14ac:dyDescent="0.25">
      <c r="A23" s="4"/>
      <c r="B23" s="27" t="s">
        <v>20</v>
      </c>
      <c r="C23" s="28"/>
      <c r="D23" s="106"/>
      <c r="E23" s="106"/>
      <c r="F23" s="106"/>
      <c r="G23" s="107">
        <f>SUM(G21:G22)</f>
        <v>1820000</v>
      </c>
    </row>
    <row r="24" spans="1:7" ht="13.5" customHeight="1" x14ac:dyDescent="0.25">
      <c r="A24" s="2"/>
      <c r="B24" s="19"/>
      <c r="C24" s="21"/>
      <c r="D24" s="21"/>
      <c r="E24" s="21"/>
      <c r="F24" s="29"/>
      <c r="G24" s="29"/>
    </row>
    <row r="25" spans="1:7" ht="13.5" customHeight="1" x14ac:dyDescent="0.25">
      <c r="A25" s="3"/>
      <c r="B25" s="30" t="s">
        <v>21</v>
      </c>
      <c r="C25" s="31"/>
      <c r="D25" s="32"/>
      <c r="E25" s="32"/>
      <c r="F25" s="33"/>
      <c r="G25" s="33"/>
    </row>
    <row r="26" spans="1:7" ht="20.25" customHeight="1" x14ac:dyDescent="0.25">
      <c r="A26" s="3"/>
      <c r="B26" s="34" t="s">
        <v>13</v>
      </c>
      <c r="C26" s="35" t="s">
        <v>14</v>
      </c>
      <c r="D26" s="35" t="s">
        <v>15</v>
      </c>
      <c r="E26" s="34" t="s">
        <v>16</v>
      </c>
      <c r="F26" s="35" t="s">
        <v>17</v>
      </c>
      <c r="G26" s="34" t="s">
        <v>18</v>
      </c>
    </row>
    <row r="27" spans="1:7" ht="13.5" customHeight="1" x14ac:dyDescent="0.25">
      <c r="A27" s="3"/>
      <c r="B27" s="36"/>
      <c r="C27" s="37"/>
      <c r="D27" s="108"/>
      <c r="E27" s="108"/>
      <c r="F27" s="109"/>
      <c r="G27" s="109"/>
    </row>
    <row r="28" spans="1:7" ht="13.5" customHeight="1" x14ac:dyDescent="0.25">
      <c r="A28" s="3"/>
      <c r="B28" s="38" t="s">
        <v>22</v>
      </c>
      <c r="C28" s="39"/>
      <c r="D28" s="110"/>
      <c r="E28" s="110"/>
      <c r="F28" s="110"/>
      <c r="G28" s="111"/>
    </row>
    <row r="29" spans="1:7" ht="13.5" customHeight="1" x14ac:dyDescent="0.25">
      <c r="A29" s="2"/>
      <c r="B29" s="40"/>
      <c r="C29" s="41"/>
      <c r="D29" s="41"/>
      <c r="E29" s="41"/>
      <c r="F29" s="42"/>
      <c r="G29" s="42"/>
    </row>
    <row r="30" spans="1:7" ht="13.5" customHeight="1" x14ac:dyDescent="0.25">
      <c r="A30" s="3"/>
      <c r="B30" s="30" t="s">
        <v>23</v>
      </c>
      <c r="C30" s="31"/>
      <c r="D30" s="32"/>
      <c r="E30" s="32"/>
      <c r="F30" s="33"/>
      <c r="G30" s="33"/>
    </row>
    <row r="31" spans="1:7" ht="21" customHeight="1" x14ac:dyDescent="0.25">
      <c r="A31" s="3"/>
      <c r="B31" s="43" t="s">
        <v>13</v>
      </c>
      <c r="C31" s="43" t="s">
        <v>14</v>
      </c>
      <c r="D31" s="43" t="s">
        <v>15</v>
      </c>
      <c r="E31" s="43" t="s">
        <v>16</v>
      </c>
      <c r="F31" s="44" t="s">
        <v>17</v>
      </c>
      <c r="G31" s="43" t="s">
        <v>18</v>
      </c>
    </row>
    <row r="32" spans="1:7" ht="13.5" customHeight="1" x14ac:dyDescent="0.25">
      <c r="A32" s="4"/>
      <c r="B32" s="99" t="s">
        <v>73</v>
      </c>
      <c r="C32" s="26" t="s">
        <v>24</v>
      </c>
      <c r="D32" s="105">
        <v>3.125E-2</v>
      </c>
      <c r="E32" s="14" t="s">
        <v>114</v>
      </c>
      <c r="F32" s="15">
        <v>480000</v>
      </c>
      <c r="G32" s="15">
        <f t="shared" ref="G32:G42" si="1">(D32*F32)</f>
        <v>15000</v>
      </c>
    </row>
    <row r="33" spans="1:11" ht="13.5" customHeight="1" x14ac:dyDescent="0.25">
      <c r="A33" s="4"/>
      <c r="B33" s="99" t="s">
        <v>74</v>
      </c>
      <c r="C33" s="26" t="s">
        <v>24</v>
      </c>
      <c r="D33" s="105">
        <v>6.25E-2</v>
      </c>
      <c r="E33" s="14" t="s">
        <v>114</v>
      </c>
      <c r="F33" s="15">
        <v>432000</v>
      </c>
      <c r="G33" s="15">
        <f t="shared" si="1"/>
        <v>27000</v>
      </c>
    </row>
    <row r="34" spans="1:11" ht="13.5" customHeight="1" x14ac:dyDescent="0.25">
      <c r="A34" s="4"/>
      <c r="B34" s="99" t="s">
        <v>75</v>
      </c>
      <c r="C34" s="26" t="s">
        <v>24</v>
      </c>
      <c r="D34" s="105">
        <v>6.25E-2</v>
      </c>
      <c r="E34" s="14" t="s">
        <v>114</v>
      </c>
      <c r="F34" s="15">
        <v>432000</v>
      </c>
      <c r="G34" s="15">
        <f t="shared" si="1"/>
        <v>27000</v>
      </c>
    </row>
    <row r="35" spans="1:11" ht="13.5" customHeight="1" x14ac:dyDescent="0.25">
      <c r="A35" s="4"/>
      <c r="B35" s="99" t="s">
        <v>78</v>
      </c>
      <c r="C35" s="26" t="s">
        <v>24</v>
      </c>
      <c r="D35" s="105">
        <v>6.25E-2</v>
      </c>
      <c r="E35" s="14" t="s">
        <v>105</v>
      </c>
      <c r="F35" s="15">
        <v>400000</v>
      </c>
      <c r="G35" s="15">
        <f t="shared" si="1"/>
        <v>25000</v>
      </c>
    </row>
    <row r="36" spans="1:11" ht="13.5" customHeight="1" x14ac:dyDescent="0.25">
      <c r="A36" s="4"/>
      <c r="B36" s="99" t="s">
        <v>79</v>
      </c>
      <c r="C36" s="26" t="s">
        <v>24</v>
      </c>
      <c r="D36" s="134">
        <v>4.1667000000000003E-2</v>
      </c>
      <c r="E36" s="14" t="s">
        <v>105</v>
      </c>
      <c r="F36" s="15">
        <v>480000</v>
      </c>
      <c r="G36" s="15">
        <f t="shared" si="1"/>
        <v>20000.16</v>
      </c>
    </row>
    <row r="37" spans="1:11" ht="13.5" customHeight="1" x14ac:dyDescent="0.25">
      <c r="A37" s="4"/>
      <c r="B37" s="99" t="s">
        <v>80</v>
      </c>
      <c r="C37" s="26" t="s">
        <v>24</v>
      </c>
      <c r="D37" s="105">
        <v>3.125E-2</v>
      </c>
      <c r="E37" s="14" t="s">
        <v>105</v>
      </c>
      <c r="F37" s="15">
        <v>384000</v>
      </c>
      <c r="G37" s="15">
        <f t="shared" si="1"/>
        <v>12000</v>
      </c>
    </row>
    <row r="38" spans="1:11" ht="13.5" customHeight="1" x14ac:dyDescent="0.25">
      <c r="A38" s="4"/>
      <c r="B38" s="121" t="s">
        <v>81</v>
      </c>
      <c r="C38" s="26" t="s">
        <v>24</v>
      </c>
      <c r="D38" s="105">
        <v>3.125E-2</v>
      </c>
      <c r="E38" s="14" t="s">
        <v>105</v>
      </c>
      <c r="F38" s="15">
        <v>480000</v>
      </c>
      <c r="G38" s="15">
        <f t="shared" si="1"/>
        <v>15000</v>
      </c>
    </row>
    <row r="39" spans="1:11" ht="13.5" customHeight="1" x14ac:dyDescent="0.25">
      <c r="A39" s="4"/>
      <c r="B39" s="121" t="s">
        <v>82</v>
      </c>
      <c r="C39" s="26" t="s">
        <v>24</v>
      </c>
      <c r="D39" s="105">
        <v>3.125E-2</v>
      </c>
      <c r="E39" s="14" t="s">
        <v>115</v>
      </c>
      <c r="F39" s="15">
        <v>480000</v>
      </c>
      <c r="G39" s="15">
        <f t="shared" si="1"/>
        <v>15000</v>
      </c>
    </row>
    <row r="40" spans="1:11" ht="13.5" customHeight="1" x14ac:dyDescent="0.25">
      <c r="A40" s="4"/>
      <c r="B40" s="121" t="s">
        <v>83</v>
      </c>
      <c r="C40" s="26" t="s">
        <v>24</v>
      </c>
      <c r="D40" s="105">
        <v>3.125E-2</v>
      </c>
      <c r="E40" s="14" t="s">
        <v>102</v>
      </c>
      <c r="F40" s="15">
        <v>480000</v>
      </c>
      <c r="G40" s="15">
        <f t="shared" ref="G40:G41" si="2">(D40*F40)</f>
        <v>15000</v>
      </c>
    </row>
    <row r="41" spans="1:11" ht="13.5" customHeight="1" x14ac:dyDescent="0.25">
      <c r="A41" s="4"/>
      <c r="B41" s="121" t="s">
        <v>85</v>
      </c>
      <c r="C41" s="26" t="s">
        <v>24</v>
      </c>
      <c r="D41" s="105">
        <v>3.125E-2</v>
      </c>
      <c r="E41" s="14" t="s">
        <v>102</v>
      </c>
      <c r="F41" s="15">
        <v>480000</v>
      </c>
      <c r="G41" s="15">
        <f t="shared" si="2"/>
        <v>15000</v>
      </c>
    </row>
    <row r="42" spans="1:11" ht="13.5" customHeight="1" x14ac:dyDescent="0.25">
      <c r="A42" s="4"/>
      <c r="B42" s="121" t="s">
        <v>86</v>
      </c>
      <c r="C42" s="26" t="s">
        <v>24</v>
      </c>
      <c r="D42" s="105">
        <v>3.125E-2</v>
      </c>
      <c r="E42" s="14" t="s">
        <v>102</v>
      </c>
      <c r="F42" s="15">
        <v>480000</v>
      </c>
      <c r="G42" s="15">
        <f t="shared" si="1"/>
        <v>15000</v>
      </c>
    </row>
    <row r="43" spans="1:11" ht="13.5" customHeight="1" x14ac:dyDescent="0.25">
      <c r="A43" s="3"/>
      <c r="B43" s="38" t="s">
        <v>25</v>
      </c>
      <c r="C43" s="39"/>
      <c r="D43" s="110"/>
      <c r="E43" s="110"/>
      <c r="F43" s="110"/>
      <c r="G43" s="111">
        <f>SUM(G32:G42)</f>
        <v>201000.16</v>
      </c>
    </row>
    <row r="44" spans="1:11" ht="13.5" customHeight="1" x14ac:dyDescent="0.25">
      <c r="A44" s="2"/>
      <c r="B44" s="40"/>
      <c r="C44" s="41"/>
      <c r="D44" s="41"/>
      <c r="E44" s="41"/>
      <c r="F44" s="42"/>
      <c r="G44" s="42"/>
    </row>
    <row r="45" spans="1:11" ht="13.5" customHeight="1" x14ac:dyDescent="0.25">
      <c r="A45" s="3"/>
      <c r="B45" s="30" t="s">
        <v>26</v>
      </c>
      <c r="C45" s="31"/>
      <c r="D45" s="32"/>
      <c r="E45" s="32"/>
      <c r="F45" s="33"/>
      <c r="G45" s="33"/>
    </row>
    <row r="46" spans="1:11" ht="25.5" customHeight="1" x14ac:dyDescent="0.25">
      <c r="A46" s="3"/>
      <c r="B46" s="44" t="s">
        <v>27</v>
      </c>
      <c r="C46" s="44" t="s">
        <v>28</v>
      </c>
      <c r="D46" s="44" t="s">
        <v>29</v>
      </c>
      <c r="E46" s="44" t="s">
        <v>16</v>
      </c>
      <c r="F46" s="44" t="s">
        <v>17</v>
      </c>
      <c r="G46" s="44" t="s">
        <v>18</v>
      </c>
      <c r="K46" s="7"/>
    </row>
    <row r="47" spans="1:11" ht="13.5" customHeight="1" x14ac:dyDescent="0.25">
      <c r="A47" s="4"/>
      <c r="B47" s="123" t="s">
        <v>30</v>
      </c>
      <c r="C47" s="124" t="s">
        <v>31</v>
      </c>
      <c r="D47" s="124">
        <v>150</v>
      </c>
      <c r="E47" s="140" t="s">
        <v>103</v>
      </c>
      <c r="F47" s="143">
        <v>6250</v>
      </c>
      <c r="G47" s="118">
        <f t="shared" ref="G47:G53" si="3">(D47*F47)</f>
        <v>937500</v>
      </c>
      <c r="K47" s="7"/>
    </row>
    <row r="48" spans="1:11" ht="13.5" customHeight="1" x14ac:dyDescent="0.25">
      <c r="A48" s="4"/>
      <c r="B48" s="100" t="s">
        <v>66</v>
      </c>
      <c r="C48" s="45" t="s">
        <v>31</v>
      </c>
      <c r="D48" s="125">
        <v>0.1</v>
      </c>
      <c r="E48" s="141" t="s">
        <v>105</v>
      </c>
      <c r="F48" s="118">
        <v>39645</v>
      </c>
      <c r="G48" s="118">
        <f t="shared" si="3"/>
        <v>3964.5</v>
      </c>
    </row>
    <row r="49" spans="1:7" ht="13.5" customHeight="1" x14ac:dyDescent="0.25">
      <c r="A49" s="4"/>
      <c r="B49" s="122" t="s">
        <v>67</v>
      </c>
      <c r="C49" s="46" t="s">
        <v>72</v>
      </c>
      <c r="D49" s="46">
        <v>0.2</v>
      </c>
      <c r="E49" s="141" t="s">
        <v>106</v>
      </c>
      <c r="F49" s="118">
        <v>10600</v>
      </c>
      <c r="G49" s="118">
        <f t="shared" si="3"/>
        <v>2120</v>
      </c>
    </row>
    <row r="50" spans="1:7" ht="13.5" customHeight="1" x14ac:dyDescent="0.25">
      <c r="A50" s="4"/>
      <c r="B50" s="135" t="s">
        <v>91</v>
      </c>
      <c r="C50" s="45" t="s">
        <v>72</v>
      </c>
      <c r="D50" s="125">
        <v>3</v>
      </c>
      <c r="E50" s="141" t="s">
        <v>107</v>
      </c>
      <c r="F50" s="118">
        <v>10825</v>
      </c>
      <c r="G50" s="118">
        <f t="shared" si="3"/>
        <v>32475</v>
      </c>
    </row>
    <row r="51" spans="1:7" ht="13.5" customHeight="1" x14ac:dyDescent="0.25">
      <c r="A51" s="4"/>
      <c r="B51" s="122" t="s">
        <v>68</v>
      </c>
      <c r="C51" s="45" t="s">
        <v>31</v>
      </c>
      <c r="D51" s="125">
        <v>1</v>
      </c>
      <c r="E51" s="141" t="s">
        <v>108</v>
      </c>
      <c r="F51" s="118">
        <v>29595</v>
      </c>
      <c r="G51" s="118">
        <f t="shared" si="3"/>
        <v>29595</v>
      </c>
    </row>
    <row r="52" spans="1:7" ht="13.5" customHeight="1" x14ac:dyDescent="0.25">
      <c r="A52" s="4"/>
      <c r="B52" s="122" t="s">
        <v>90</v>
      </c>
      <c r="C52" s="46" t="s">
        <v>31</v>
      </c>
      <c r="D52" s="46">
        <v>1.1000000000000001</v>
      </c>
      <c r="E52" s="142" t="s">
        <v>109</v>
      </c>
      <c r="F52" s="118">
        <v>10472</v>
      </c>
      <c r="G52" s="118">
        <f t="shared" si="3"/>
        <v>11519.2</v>
      </c>
    </row>
    <row r="53" spans="1:7" ht="13.5" customHeight="1" x14ac:dyDescent="0.25">
      <c r="A53" s="4"/>
      <c r="B53" s="122" t="s">
        <v>69</v>
      </c>
      <c r="C53" s="45" t="s">
        <v>72</v>
      </c>
      <c r="D53" s="125">
        <v>0.2</v>
      </c>
      <c r="E53" s="141" t="s">
        <v>110</v>
      </c>
      <c r="F53" s="118">
        <v>47230</v>
      </c>
      <c r="G53" s="118">
        <f t="shared" si="3"/>
        <v>9446</v>
      </c>
    </row>
    <row r="54" spans="1:7" ht="13.5" customHeight="1" x14ac:dyDescent="0.25">
      <c r="A54" s="4"/>
      <c r="B54" s="122" t="s">
        <v>88</v>
      </c>
      <c r="C54" s="45" t="s">
        <v>31</v>
      </c>
      <c r="D54" s="125">
        <v>0.3</v>
      </c>
      <c r="E54" s="141" t="s">
        <v>111</v>
      </c>
      <c r="F54" s="118">
        <v>8000</v>
      </c>
      <c r="G54" s="118">
        <f t="shared" ref="G54:G55" si="4">(D54*F54)</f>
        <v>2400</v>
      </c>
    </row>
    <row r="55" spans="1:7" ht="13.5" customHeight="1" x14ac:dyDescent="0.25">
      <c r="A55" s="4"/>
      <c r="B55" s="122" t="s">
        <v>89</v>
      </c>
      <c r="C55" s="45" t="s">
        <v>31</v>
      </c>
      <c r="D55" s="125">
        <v>1.3</v>
      </c>
      <c r="E55" s="141" t="s">
        <v>111</v>
      </c>
      <c r="F55" s="118">
        <v>8000</v>
      </c>
      <c r="G55" s="118">
        <f t="shared" si="4"/>
        <v>10400</v>
      </c>
    </row>
    <row r="56" spans="1:7" ht="13.5" customHeight="1" x14ac:dyDescent="0.25">
      <c r="A56" s="4"/>
      <c r="B56" s="122" t="s">
        <v>87</v>
      </c>
      <c r="C56" s="45" t="s">
        <v>31</v>
      </c>
      <c r="D56" s="125">
        <v>2.2999999999999998</v>
      </c>
      <c r="E56" s="141" t="s">
        <v>111</v>
      </c>
      <c r="F56" s="118">
        <v>8000</v>
      </c>
      <c r="G56" s="118">
        <f>(D56*F56)</f>
        <v>18400</v>
      </c>
    </row>
    <row r="57" spans="1:7" ht="13.5" customHeight="1" x14ac:dyDescent="0.25">
      <c r="A57" s="4"/>
      <c r="B57" s="122" t="s">
        <v>71</v>
      </c>
      <c r="C57" s="45" t="s">
        <v>31</v>
      </c>
      <c r="D57" s="125">
        <v>300</v>
      </c>
      <c r="E57" s="141" t="s">
        <v>112</v>
      </c>
      <c r="F57" s="118">
        <v>1244</v>
      </c>
      <c r="G57" s="118">
        <f>(D57*F57)</f>
        <v>373200</v>
      </c>
    </row>
    <row r="58" spans="1:7" ht="13.5" customHeight="1" x14ac:dyDescent="0.25">
      <c r="A58" s="4"/>
      <c r="B58" s="122" t="s">
        <v>77</v>
      </c>
      <c r="C58" s="46" t="s">
        <v>31</v>
      </c>
      <c r="D58" s="46">
        <v>50</v>
      </c>
      <c r="E58" s="142" t="s">
        <v>105</v>
      </c>
      <c r="F58" s="118">
        <v>1188</v>
      </c>
      <c r="G58" s="118">
        <f>(D58*F58)</f>
        <v>59400</v>
      </c>
    </row>
    <row r="59" spans="1:7" ht="13.5" customHeight="1" x14ac:dyDescent="0.25">
      <c r="A59" s="3"/>
      <c r="B59" s="38" t="s">
        <v>32</v>
      </c>
      <c r="C59" s="39"/>
      <c r="D59" s="110"/>
      <c r="E59" s="110"/>
      <c r="F59" s="110"/>
      <c r="G59" s="111">
        <f>SUM(G47:G58)</f>
        <v>1490419.7</v>
      </c>
    </row>
    <row r="60" spans="1:7" ht="13.5" customHeight="1" x14ac:dyDescent="0.25">
      <c r="A60" s="2"/>
      <c r="B60" s="40"/>
      <c r="C60" s="41"/>
      <c r="D60" s="41"/>
      <c r="E60" s="47"/>
      <c r="F60" s="42"/>
      <c r="G60" s="42"/>
    </row>
    <row r="61" spans="1:7" ht="13.5" customHeight="1" x14ac:dyDescent="0.25">
      <c r="A61" s="3"/>
      <c r="B61" s="30" t="s">
        <v>33</v>
      </c>
      <c r="C61" s="31"/>
      <c r="D61" s="32"/>
      <c r="E61" s="32"/>
      <c r="F61" s="33"/>
      <c r="G61" s="33"/>
    </row>
    <row r="62" spans="1:7" ht="24" customHeight="1" x14ac:dyDescent="0.25">
      <c r="A62" s="3"/>
      <c r="B62" s="126" t="s">
        <v>34</v>
      </c>
      <c r="C62" s="127" t="s">
        <v>28</v>
      </c>
      <c r="D62" s="127" t="s">
        <v>29</v>
      </c>
      <c r="E62" s="126" t="s">
        <v>16</v>
      </c>
      <c r="F62" s="127" t="s">
        <v>17</v>
      </c>
      <c r="G62" s="126" t="s">
        <v>18</v>
      </c>
    </row>
    <row r="63" spans="1:7" ht="13.5" customHeight="1" x14ac:dyDescent="0.25">
      <c r="A63" s="6"/>
      <c r="B63" s="130" t="s">
        <v>70</v>
      </c>
      <c r="C63" s="131" t="s">
        <v>14</v>
      </c>
      <c r="D63" s="133">
        <v>1</v>
      </c>
      <c r="E63" s="144" t="s">
        <v>104</v>
      </c>
      <c r="F63" s="145">
        <v>33000</v>
      </c>
      <c r="G63" s="136">
        <f>(D63*F63)</f>
        <v>33000</v>
      </c>
    </row>
    <row r="64" spans="1:7" ht="13.5" customHeight="1" x14ac:dyDescent="0.25">
      <c r="A64" s="6"/>
      <c r="B64" s="130" t="s">
        <v>92</v>
      </c>
      <c r="C64" s="131" t="s">
        <v>14</v>
      </c>
      <c r="D64" s="133">
        <v>1</v>
      </c>
      <c r="E64" s="144" t="s">
        <v>104</v>
      </c>
      <c r="F64" s="145">
        <v>30000</v>
      </c>
      <c r="G64" s="136">
        <f t="shared" ref="G64:G65" si="5">(D64*F64)</f>
        <v>30000</v>
      </c>
    </row>
    <row r="65" spans="1:7" ht="13.5" customHeight="1" x14ac:dyDescent="0.25">
      <c r="A65" s="4"/>
      <c r="B65" s="128" t="s">
        <v>93</v>
      </c>
      <c r="C65" s="129" t="s">
        <v>14</v>
      </c>
      <c r="D65" s="132">
        <v>400</v>
      </c>
      <c r="E65" s="144" t="s">
        <v>104</v>
      </c>
      <c r="F65" s="146">
        <v>200</v>
      </c>
      <c r="G65" s="136">
        <f t="shared" si="5"/>
        <v>80000</v>
      </c>
    </row>
    <row r="66" spans="1:7" ht="13.5" customHeight="1" x14ac:dyDescent="0.25">
      <c r="A66" s="3"/>
      <c r="B66" s="48" t="s">
        <v>35</v>
      </c>
      <c r="C66" s="49"/>
      <c r="D66" s="119"/>
      <c r="E66" s="119"/>
      <c r="F66" s="119"/>
      <c r="G66" s="120">
        <f>SUM(G65)</f>
        <v>80000</v>
      </c>
    </row>
    <row r="67" spans="1:7" ht="13.5" customHeight="1" x14ac:dyDescent="0.25">
      <c r="A67" s="2"/>
      <c r="B67" s="50"/>
      <c r="C67" s="50"/>
      <c r="D67" s="50"/>
      <c r="E67" s="50"/>
      <c r="F67" s="51"/>
      <c r="G67" s="51"/>
    </row>
    <row r="68" spans="1:7" ht="13.5" customHeight="1" x14ac:dyDescent="0.25">
      <c r="A68" s="6"/>
      <c r="B68" s="52" t="s">
        <v>36</v>
      </c>
      <c r="C68" s="53"/>
      <c r="D68" s="53"/>
      <c r="E68" s="53"/>
      <c r="F68" s="53"/>
      <c r="G68" s="54">
        <f>G23+G28+G43+G59+G66</f>
        <v>3591419.86</v>
      </c>
    </row>
    <row r="69" spans="1:7" ht="13.5" customHeight="1" x14ac:dyDescent="0.25">
      <c r="A69" s="6"/>
      <c r="B69" s="55" t="s">
        <v>37</v>
      </c>
      <c r="C69" s="56"/>
      <c r="D69" s="56"/>
      <c r="E69" s="56"/>
      <c r="F69" s="56"/>
      <c r="G69" s="57">
        <f>G68*0.05</f>
        <v>179570.99300000002</v>
      </c>
    </row>
    <row r="70" spans="1:7" ht="13.5" customHeight="1" x14ac:dyDescent="0.25">
      <c r="A70" s="6"/>
      <c r="B70" s="58" t="s">
        <v>38</v>
      </c>
      <c r="C70" s="59"/>
      <c r="D70" s="59"/>
      <c r="E70" s="59"/>
      <c r="F70" s="59"/>
      <c r="G70" s="60">
        <f>G69+G68</f>
        <v>3770990.8530000001</v>
      </c>
    </row>
    <row r="71" spans="1:7" ht="13.5" customHeight="1" x14ac:dyDescent="0.25">
      <c r="A71" s="6"/>
      <c r="B71" s="55" t="s">
        <v>39</v>
      </c>
      <c r="C71" s="56"/>
      <c r="D71" s="56"/>
      <c r="E71" s="56"/>
      <c r="F71" s="56"/>
      <c r="G71" s="57">
        <f>G12</f>
        <v>6500000</v>
      </c>
    </row>
    <row r="72" spans="1:7" ht="13.5" customHeight="1" x14ac:dyDescent="0.25">
      <c r="A72" s="6"/>
      <c r="B72" s="61" t="s">
        <v>40</v>
      </c>
      <c r="C72" s="62"/>
      <c r="D72" s="62"/>
      <c r="E72" s="62"/>
      <c r="F72" s="62"/>
      <c r="G72" s="112">
        <f>G71-G70</f>
        <v>2729009.1469999999</v>
      </c>
    </row>
    <row r="73" spans="1:7" ht="13.5" customHeight="1" x14ac:dyDescent="0.25">
      <c r="A73" s="6"/>
      <c r="B73" s="63" t="s">
        <v>60</v>
      </c>
      <c r="C73" s="64"/>
      <c r="D73" s="64"/>
      <c r="E73" s="64"/>
      <c r="F73" s="64"/>
      <c r="G73" s="65"/>
    </row>
    <row r="74" spans="1:7" ht="13.5" customHeight="1" thickBot="1" x14ac:dyDescent="0.3">
      <c r="A74" s="6"/>
      <c r="B74" s="66"/>
      <c r="C74" s="64"/>
      <c r="D74" s="64"/>
      <c r="E74" s="64"/>
      <c r="F74" s="64"/>
      <c r="G74" s="65"/>
    </row>
    <row r="75" spans="1:7" ht="13.5" customHeight="1" x14ac:dyDescent="0.25">
      <c r="A75" s="6"/>
      <c r="B75" s="67" t="s">
        <v>61</v>
      </c>
      <c r="C75" s="68"/>
      <c r="D75" s="68"/>
      <c r="E75" s="68"/>
      <c r="F75" s="69"/>
      <c r="G75" s="65"/>
    </row>
    <row r="76" spans="1:7" ht="13.5" customHeight="1" x14ac:dyDescent="0.25">
      <c r="A76" s="6"/>
      <c r="B76" s="70" t="s">
        <v>41</v>
      </c>
      <c r="C76" s="71"/>
      <c r="D76" s="71"/>
      <c r="E76" s="71"/>
      <c r="F76" s="72"/>
      <c r="G76" s="65"/>
    </row>
    <row r="77" spans="1:7" ht="13.5" customHeight="1" x14ac:dyDescent="0.25">
      <c r="A77" s="6"/>
      <c r="B77" s="70" t="s">
        <v>42</v>
      </c>
      <c r="C77" s="71"/>
      <c r="D77" s="71"/>
      <c r="E77" s="71"/>
      <c r="F77" s="72"/>
      <c r="G77" s="65"/>
    </row>
    <row r="78" spans="1:7" ht="13.5" customHeight="1" x14ac:dyDescent="0.25">
      <c r="A78" s="6"/>
      <c r="B78" s="70" t="s">
        <v>43</v>
      </c>
      <c r="C78" s="71"/>
      <c r="D78" s="71"/>
      <c r="E78" s="71"/>
      <c r="F78" s="72"/>
      <c r="G78" s="65"/>
    </row>
    <row r="79" spans="1:7" ht="13.5" customHeight="1" x14ac:dyDescent="0.25">
      <c r="A79" s="6"/>
      <c r="B79" s="70" t="s">
        <v>44</v>
      </c>
      <c r="C79" s="71"/>
      <c r="D79" s="71"/>
      <c r="E79" s="71"/>
      <c r="F79" s="72"/>
      <c r="G79" s="65"/>
    </row>
    <row r="80" spans="1:7" ht="13.5" customHeight="1" x14ac:dyDescent="0.25">
      <c r="A80" s="6"/>
      <c r="B80" s="70" t="s">
        <v>45</v>
      </c>
      <c r="C80" s="71"/>
      <c r="D80" s="71"/>
      <c r="E80" s="71"/>
      <c r="F80" s="72"/>
      <c r="G80" s="65"/>
    </row>
    <row r="81" spans="1:7" ht="13.5" customHeight="1" thickBot="1" x14ac:dyDescent="0.3">
      <c r="A81" s="6"/>
      <c r="B81" s="73" t="s">
        <v>46</v>
      </c>
      <c r="C81" s="74"/>
      <c r="D81" s="74"/>
      <c r="E81" s="74"/>
      <c r="F81" s="75"/>
      <c r="G81" s="65"/>
    </row>
    <row r="82" spans="1:7" ht="13.5" customHeight="1" x14ac:dyDescent="0.25">
      <c r="A82" s="6"/>
      <c r="B82" s="66"/>
      <c r="C82" s="71"/>
      <c r="D82" s="71"/>
      <c r="E82" s="71"/>
      <c r="F82" s="71"/>
      <c r="G82" s="65"/>
    </row>
    <row r="83" spans="1:7" ht="13.5" customHeight="1" thickBot="1" x14ac:dyDescent="0.3">
      <c r="A83" s="6"/>
      <c r="B83" s="147" t="s">
        <v>47</v>
      </c>
      <c r="C83" s="148"/>
      <c r="D83" s="76"/>
      <c r="E83" s="77"/>
      <c r="F83" s="77"/>
      <c r="G83" s="65"/>
    </row>
    <row r="84" spans="1:7" ht="13.5" customHeight="1" x14ac:dyDescent="0.25">
      <c r="A84" s="6"/>
      <c r="B84" s="78" t="s">
        <v>34</v>
      </c>
      <c r="C84" s="79" t="s">
        <v>62</v>
      </c>
      <c r="D84" s="80" t="s">
        <v>48</v>
      </c>
      <c r="E84" s="77"/>
      <c r="F84" s="77"/>
      <c r="G84" s="65"/>
    </row>
    <row r="85" spans="1:7" ht="13.5" customHeight="1" x14ac:dyDescent="0.25">
      <c r="A85" s="6"/>
      <c r="B85" s="81" t="s">
        <v>49</v>
      </c>
      <c r="C85" s="82">
        <f>G23</f>
        <v>1820000</v>
      </c>
      <c r="D85" s="83">
        <f>(C85/C91)</f>
        <v>0.48263177264195817</v>
      </c>
      <c r="E85" s="77"/>
      <c r="F85" s="77"/>
      <c r="G85" s="65"/>
    </row>
    <row r="86" spans="1:7" ht="13.5" customHeight="1" x14ac:dyDescent="0.25">
      <c r="A86" s="6"/>
      <c r="B86" s="81" t="s">
        <v>50</v>
      </c>
      <c r="C86" s="82"/>
      <c r="D86" s="83">
        <f>(C86/C91)</f>
        <v>0</v>
      </c>
      <c r="E86" s="77"/>
      <c r="F86" s="77"/>
      <c r="G86" s="65"/>
    </row>
    <row r="87" spans="1:7" ht="13.5" customHeight="1" x14ac:dyDescent="0.25">
      <c r="A87" s="6"/>
      <c r="B87" s="81" t="s">
        <v>51</v>
      </c>
      <c r="C87" s="82">
        <f>G43</f>
        <v>201000.16</v>
      </c>
      <c r="D87" s="83">
        <f>(C87/C91)</f>
        <v>5.3301683253910562E-2</v>
      </c>
      <c r="E87" s="77"/>
      <c r="F87" s="77"/>
      <c r="G87" s="65"/>
    </row>
    <row r="88" spans="1:7" ht="13.5" customHeight="1" x14ac:dyDescent="0.25">
      <c r="A88" s="6"/>
      <c r="B88" s="81" t="s">
        <v>27</v>
      </c>
      <c r="C88" s="82">
        <f>G59</f>
        <v>1490419.7</v>
      </c>
      <c r="D88" s="83">
        <f>(C88/C91)</f>
        <v>0.39523291307225028</v>
      </c>
      <c r="E88" s="77"/>
      <c r="F88" s="77"/>
      <c r="G88" s="65"/>
    </row>
    <row r="89" spans="1:7" ht="13.5" customHeight="1" x14ac:dyDescent="0.25">
      <c r="A89" s="6"/>
      <c r="B89" s="81" t="s">
        <v>52</v>
      </c>
      <c r="C89" s="84">
        <f>G66</f>
        <v>80000</v>
      </c>
      <c r="D89" s="83">
        <f>(C89/C91)</f>
        <v>2.1214583412833325E-2</v>
      </c>
      <c r="E89" s="85"/>
      <c r="F89" s="85"/>
      <c r="G89" s="65"/>
    </row>
    <row r="90" spans="1:7" ht="13.5" customHeight="1" x14ac:dyDescent="0.25">
      <c r="A90" s="6"/>
      <c r="B90" s="81" t="s">
        <v>53</v>
      </c>
      <c r="C90" s="84">
        <f>G69</f>
        <v>179570.99300000002</v>
      </c>
      <c r="D90" s="83">
        <f>(C90/C91)</f>
        <v>4.7619047619047623E-2</v>
      </c>
      <c r="E90" s="85"/>
      <c r="F90" s="85"/>
      <c r="G90" s="65"/>
    </row>
    <row r="91" spans="1:7" ht="13.5" customHeight="1" thickBot="1" x14ac:dyDescent="0.3">
      <c r="A91" s="6"/>
      <c r="B91" s="86" t="s">
        <v>64</v>
      </c>
      <c r="C91" s="87">
        <f>SUM(C85:C90)</f>
        <v>3770990.8530000001</v>
      </c>
      <c r="D91" s="88">
        <f>SUM(D85:D90)</f>
        <v>1</v>
      </c>
      <c r="E91" s="85"/>
      <c r="F91" s="85"/>
      <c r="G91" s="65"/>
    </row>
    <row r="92" spans="1:7" ht="13.5" customHeight="1" x14ac:dyDescent="0.25">
      <c r="A92" s="6"/>
      <c r="B92" s="66"/>
      <c r="C92" s="64"/>
      <c r="D92" s="64"/>
      <c r="E92" s="64"/>
      <c r="F92" s="64"/>
      <c r="G92" s="65"/>
    </row>
    <row r="93" spans="1:7" ht="13.5" customHeight="1" x14ac:dyDescent="0.25">
      <c r="A93" s="6"/>
      <c r="B93" s="89"/>
      <c r="C93" s="64"/>
      <c r="D93" s="64"/>
      <c r="E93" s="64"/>
      <c r="F93" s="64"/>
      <c r="G93" s="65"/>
    </row>
    <row r="94" spans="1:7" ht="13.5" customHeight="1" thickBot="1" x14ac:dyDescent="0.3">
      <c r="A94" s="5"/>
      <c r="B94" s="90"/>
      <c r="C94" s="91" t="s">
        <v>57</v>
      </c>
      <c r="D94" s="92"/>
      <c r="E94" s="93"/>
      <c r="F94" s="94"/>
      <c r="G94" s="65"/>
    </row>
    <row r="95" spans="1:7" ht="13.5" customHeight="1" x14ac:dyDescent="0.25">
      <c r="A95" s="6"/>
      <c r="B95" s="95" t="s">
        <v>63</v>
      </c>
      <c r="C95" s="116">
        <v>9500</v>
      </c>
      <c r="D95" s="116">
        <v>10000</v>
      </c>
      <c r="E95" s="117">
        <v>10500</v>
      </c>
      <c r="F95" s="96"/>
      <c r="G95" s="97"/>
    </row>
    <row r="96" spans="1:7" ht="13.5" customHeight="1" thickBot="1" x14ac:dyDescent="0.3">
      <c r="A96" s="6"/>
      <c r="B96" s="86" t="s">
        <v>58</v>
      </c>
      <c r="C96" s="87">
        <f>(G70/C95)</f>
        <v>396.94640557894741</v>
      </c>
      <c r="D96" s="87">
        <f>(G70/D95)</f>
        <v>377.09908530000001</v>
      </c>
      <c r="E96" s="98">
        <f>(G70/E95)</f>
        <v>359.14198600000003</v>
      </c>
      <c r="F96" s="96"/>
      <c r="G96" s="97"/>
    </row>
    <row r="97" spans="1:7" ht="13.5" customHeight="1" x14ac:dyDescent="0.25">
      <c r="A97" s="6"/>
      <c r="B97" s="63" t="s">
        <v>54</v>
      </c>
      <c r="C97" s="71"/>
      <c r="D97" s="71"/>
      <c r="E97" s="71"/>
      <c r="F97" s="71"/>
      <c r="G97" s="71"/>
    </row>
    <row r="98" spans="1:7" ht="11.25" customHeight="1" x14ac:dyDescent="0.3">
      <c r="B98" s="8"/>
      <c r="C98" s="8"/>
      <c r="D98" s="8"/>
      <c r="E98" s="8"/>
      <c r="F98" s="8"/>
      <c r="G98" s="8"/>
    </row>
  </sheetData>
  <mergeCells count="9">
    <mergeCell ref="B83:C83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paperSize="14" scale="4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Arveja vaina Verde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2022-01-31T19:45:03Z</cp:lastPrinted>
  <dcterms:created xsi:type="dcterms:W3CDTF">2020-11-27T12:49:26Z</dcterms:created>
  <dcterms:modified xsi:type="dcterms:W3CDTF">2023-04-27T18:23:06Z</dcterms:modified>
</cp:coreProperties>
</file>