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Arveja" sheetId="1" r:id="rId1"/>
  </sheets>
  <calcPr calcId="162913"/>
</workbook>
</file>

<file path=xl/calcChain.xml><?xml version="1.0" encoding="utf-8"?>
<calcChain xmlns="http://schemas.openxmlformats.org/spreadsheetml/2006/main">
  <c r="G61" i="1" l="1"/>
  <c r="G47" i="1" l="1"/>
  <c r="G55" i="1"/>
  <c r="G36" i="1"/>
  <c r="G37" i="1"/>
  <c r="G38" i="1"/>
  <c r="G39" i="1"/>
  <c r="G40" i="1"/>
  <c r="G41" i="1"/>
  <c r="G42" i="1"/>
  <c r="G25" i="1"/>
  <c r="G52" i="1" l="1"/>
  <c r="G53" i="1"/>
  <c r="G23" i="1" l="1"/>
  <c r="G24" i="1"/>
  <c r="G22" i="1" l="1"/>
  <c r="G21" i="1"/>
  <c r="G60" i="1" l="1"/>
  <c r="G62" i="1" s="1"/>
  <c r="C85" i="1" s="1"/>
  <c r="G50" i="1"/>
  <c r="G49" i="1"/>
  <c r="G35" i="1"/>
  <c r="G43" i="1" s="1"/>
  <c r="C83" i="1" s="1"/>
  <c r="G20" i="1"/>
  <c r="G26" i="1" s="1"/>
  <c r="C81" i="1" s="1"/>
  <c r="G11" i="1"/>
  <c r="G67" i="1" s="1"/>
  <c r="G56" i="1" l="1"/>
  <c r="C84" i="1" s="1"/>
  <c r="G64" i="1" l="1"/>
  <c r="G65" i="1" s="1"/>
  <c r="G66" i="1" l="1"/>
  <c r="D92" i="1" s="1"/>
  <c r="C86" i="1"/>
  <c r="E92" i="1" l="1"/>
  <c r="C92" i="1"/>
  <c r="G68" i="1"/>
  <c r="C87" i="1"/>
  <c r="D84" i="1" l="1"/>
  <c r="D81" i="1"/>
  <c r="D83" i="1"/>
  <c r="D85" i="1"/>
  <c r="D86" i="1"/>
  <c r="D87" i="1" l="1"/>
</calcChain>
</file>

<file path=xl/sharedStrings.xml><?xml version="1.0" encoding="utf-8"?>
<sst xmlns="http://schemas.openxmlformats.org/spreadsheetml/2006/main" count="164" uniqueCount="117">
  <si>
    <t>RUBRO O CULTIVO</t>
  </si>
  <si>
    <t>ARVEJA</t>
  </si>
  <si>
    <t>RENDIMIENTO (KG/Há.)</t>
  </si>
  <si>
    <t>VARIEDAD</t>
  </si>
  <si>
    <t>PERFECTION</t>
  </si>
  <si>
    <t>FECHA ESTIMADA  PRECIO VENTA</t>
  </si>
  <si>
    <t>NOV-DIC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</si>
  <si>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</si>
  <si>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</si>
  <si>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</si>
  <si>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</si>
  <si>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</si>
  <si>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</si>
  <si>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</si>
  <si>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COS. LOCAL-REG.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</si>
  <si>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</si>
  <si>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</si>
  <si>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</si>
  <si>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</si>
  <si>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</si>
  <si>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</si>
  <si>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</si>
  <si>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</si>
  <si>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</si>
  <si>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</si>
  <si>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</si>
  <si>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</si>
  <si>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</si>
  <si>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PALEO ACEQUIADURA</t>
  </si>
  <si>
    <t>JH</t>
  </si>
  <si>
    <t>MAYO-JUNIO</t>
  </si>
  <si>
    <t>APLICACIÓN FERTILIZANTES</t>
  </si>
  <si>
    <t>JM</t>
  </si>
  <si>
    <t>MAYO-OCT</t>
  </si>
  <si>
    <t>APLICACIÓN AGROQUIM.</t>
  </si>
  <si>
    <t>RIEGO</t>
  </si>
  <si>
    <t>SEP-NOV,</t>
  </si>
  <si>
    <t>CONTROL MALEZAS</t>
  </si>
  <si>
    <t>SEPT-OCT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</si>
  <si>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</si>
  <si>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</si>
  <si>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</si>
  <si>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</si>
  <si>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</si>
  <si>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</si>
  <si>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</si>
  <si>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</si>
  <si>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</si>
  <si>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HA</t>
  </si>
  <si>
    <t>RASTRAJE(2)</t>
  </si>
  <si>
    <t>ACEQUIADURA</t>
  </si>
  <si>
    <t>JUNIO-JULIO</t>
  </si>
  <si>
    <t>SIEMBRA A MAQUINA</t>
  </si>
  <si>
    <t>INCORP. INSECTICIDA</t>
  </si>
  <si>
    <t>CONTROL DE MALEZAS</t>
  </si>
  <si>
    <t>AGOST-SEPT</t>
  </si>
  <si>
    <t>APLICACIÓN FERTILIZ.</t>
  </si>
  <si>
    <t>AGOST-OCTUBRE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</si>
  <si>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</si>
  <si>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</si>
  <si>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</si>
  <si>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</si>
  <si>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</si>
  <si>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</si>
  <si>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</si>
  <si>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</si>
  <si>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 GRANULADA</t>
  </si>
  <si>
    <t>Kg</t>
  </si>
  <si>
    <t>AGOSTO</t>
  </si>
  <si>
    <t>SUPERF-TRIPLE</t>
  </si>
  <si>
    <t>kg</t>
  </si>
  <si>
    <t>AGOST-SEPT.</t>
  </si>
  <si>
    <t>INSECTICIDA</t>
  </si>
  <si>
    <t>LIT</t>
  </si>
  <si>
    <t>AGOST-OCT</t>
  </si>
  <si>
    <t>FUNGUICIDA</t>
  </si>
  <si>
    <t>Subtotal Insumos</t>
  </si>
  <si>
    <t>OTROS</t>
  </si>
  <si>
    <t>Item</t>
  </si>
  <si>
    <t>SACOS</t>
  </si>
  <si>
    <t>UNID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</si>
  <si>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</si>
  <si>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</si>
  <si>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</si>
  <si>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</si>
  <si>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</si>
  <si>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</si>
  <si>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</si>
  <si>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</si>
  <si>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</si>
  <si>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</si>
  <si>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</si>
  <si>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</si>
  <si>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</si>
  <si>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</si>
  <si>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</si>
  <si>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</si>
  <si>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</si>
  <si>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</si>
  <si>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</si>
  <si>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</si>
  <si>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</si>
  <si>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</si>
  <si>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</si>
  <si>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</si>
  <si>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</si>
  <si>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</si>
  <si>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</si>
  <si>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</si>
  <si>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</si>
  <si>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ZERO O SIMILAR</t>
  </si>
  <si>
    <t>LORSBAN 4E O SIMILAR</t>
  </si>
  <si>
    <t>POLYBEN O SIMILAR</t>
  </si>
  <si>
    <t>DEL MAULE</t>
  </si>
  <si>
    <t>MARZO/2023</t>
  </si>
  <si>
    <t>LINARES</t>
  </si>
  <si>
    <t>LINARES-COLBUN-Y BUENAS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</si>
</sst>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3" fontId="3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 applyAlignment="1">
      <alignment horizontal="center"/>
    </xf>
    <xf numFmtId="0" fontId="8" fillId="0" borderId="10" xfId="1" applyFont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horizontal="left"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>
      <alignment horizontal="center"/>
    </xf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5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5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5" fontId="9" fillId="5" borderId="18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center" wrapText="1"/>
    </xf>
    <xf numFmtId="4" fontId="3" fillId="2" borderId="10" xfId="0" applyNumberFormat="1" applyFont="1" applyFill="1" applyBorder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3" fillId="0" borderId="10" xfId="0" applyNumberFormat="1" applyFont="1" applyBorder="1"/>
    <xf numFmtId="49" fontId="9" fillId="3" borderId="19" xfId="0" applyNumberFormat="1" applyFont="1" applyFill="1" applyBorder="1" applyAlignment="1">
      <alignment horizontal="center" vertical="center"/>
    </xf>
    <xf numFmtId="0" fontId="8" fillId="0" borderId="19" xfId="1" applyFont="1" applyBorder="1" applyAlignment="1">
      <alignment horizontal="left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wrapText="1"/>
    </xf>
    <xf numFmtId="167" fontId="3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0" fontId="2" fillId="0" borderId="0" xfId="0" applyNumberFormat="1" applyFont="1"/>
    <xf numFmtId="0" fontId="2" fillId="0" borderId="0" xfId="0" applyFont="1"/>
    <xf numFmtId="49" fontId="9" fillId="3" borderId="10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1" fillId="3" borderId="19" xfId="0" applyNumberFormat="1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19642</xdr:colOff>
      <xdr:row>0</xdr:row>
      <xdr:rowOff>89297</xdr:rowOff>
    </xdr:from>
    <xdr:to>
      <xdr:col>7</xdr:col>
      <xdr:colOff>15722</xdr:colOff>
      <xdr:row>6</xdr:row>
      <xdr:rowOff>121381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955" y="89297"/>
          <a:ext cx="5919439" cy="116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96" zoomScaleNormal="96" workbookViewId="0">
      <selection activeCell="D13" sqref="D13"/>
    </sheetView>
  </sheetViews>
  <sheetFormatPr baseColWidth="10" defaultColWidth="10.85546875" defaultRowHeight="11.25" customHeight="1"/>
  <cols>
    <col min="1" max="1" width="8.85546875" style="2" customWidth="1"/>
    <col min="2" max="2" width="19.7109375" style="2" customWidth="1"/>
    <col min="3" max="3" width="16.85546875" style="2" customWidth="1"/>
    <col min="4" max="4" width="12.285156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255" ht="15" customHeight="1">
      <c r="A1" s="17"/>
      <c r="B1" s="17"/>
      <c r="C1" s="17"/>
      <c r="D1" s="17"/>
      <c r="E1" s="17"/>
      <c r="F1" s="17"/>
      <c r="G1" s="17"/>
    </row>
    <row r="2" spans="1:255" ht="15" customHeight="1">
      <c r="A2" s="17"/>
      <c r="B2" s="17"/>
      <c r="C2" s="17"/>
      <c r="D2" s="17"/>
      <c r="E2" s="17"/>
      <c r="F2" s="17"/>
      <c r="G2" s="17"/>
    </row>
    <row r="3" spans="1:255" ht="15" customHeight="1">
      <c r="A3" s="17"/>
      <c r="B3" s="17"/>
      <c r="C3" s="17"/>
      <c r="D3" s="17"/>
      <c r="E3" s="17"/>
      <c r="F3" s="17"/>
      <c r="G3" s="17"/>
    </row>
    <row r="4" spans="1:255" ht="15" customHeight="1">
      <c r="A4" s="17"/>
      <c r="B4" s="17"/>
      <c r="C4" s="17"/>
      <c r="D4" s="17"/>
      <c r="E4" s="17"/>
      <c r="F4" s="17"/>
      <c r="G4" s="17"/>
    </row>
    <row r="5" spans="1:255" ht="15" customHeight="1">
      <c r="A5" s="17"/>
      <c r="B5" s="17"/>
      <c r="C5" s="17"/>
      <c r="D5" s="17"/>
      <c r="E5" s="17"/>
      <c r="F5" s="17"/>
      <c r="G5" s="17"/>
    </row>
    <row r="6" spans="1:255" ht="15" customHeight="1">
      <c r="A6" s="17"/>
      <c r="B6" s="17"/>
      <c r="C6" s="17"/>
      <c r="D6" s="17"/>
      <c r="E6" s="17"/>
      <c r="F6" s="17"/>
      <c r="G6" s="17"/>
    </row>
    <row r="7" spans="1:255" ht="15" customHeight="1">
      <c r="A7" s="17"/>
      <c r="B7" s="17"/>
      <c r="C7" s="17"/>
      <c r="D7" s="17"/>
      <c r="E7" s="17"/>
      <c r="F7" s="17"/>
      <c r="G7" s="17"/>
    </row>
    <row r="8" spans="1:255" s="95" customFormat="1" ht="12" customHeight="1">
      <c r="A8" s="18"/>
      <c r="B8" s="91" t="s">
        <v>0</v>
      </c>
      <c r="C8" s="92" t="s">
        <v>1</v>
      </c>
      <c r="D8" s="19"/>
      <c r="E8" s="100" t="s">
        <v>2</v>
      </c>
      <c r="F8" s="101"/>
      <c r="G8" s="93">
        <v>6500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</row>
    <row r="9" spans="1:255" ht="15">
      <c r="A9" s="17"/>
      <c r="B9" s="11" t="s">
        <v>3</v>
      </c>
      <c r="C9" s="12" t="s">
        <v>4</v>
      </c>
      <c r="D9" s="20"/>
      <c r="E9" s="98" t="s">
        <v>5</v>
      </c>
      <c r="F9" s="99"/>
      <c r="G9" s="13" t="s">
        <v>6</v>
      </c>
    </row>
    <row r="10" spans="1:255" ht="15">
      <c r="A10" s="17"/>
      <c r="B10" s="11" t="s">
        <v>7</v>
      </c>
      <c r="C10" s="13" t="s">
        <v>8</v>
      </c>
      <c r="D10" s="20"/>
      <c r="E10" s="98" t="s">
        <v>9</v>
      </c>
      <c r="F10" s="99"/>
      <c r="G10" s="90">
        <v>900</v>
      </c>
    </row>
    <row r="11" spans="1:255" ht="16.5" customHeight="1">
      <c r="A11" s="17"/>
      <c r="B11" s="11" t="s">
        <v>10</v>
      </c>
      <c r="C11" s="14" t="s">
        <v>113</v>
      </c>
      <c r="D11" s="20"/>
      <c r="E11" s="8" t="s">
        <v>11</v>
      </c>
      <c r="F11" s="5"/>
      <c r="G11" s="3">
        <f>(G8*G10)</f>
        <v>5850000</v>
      </c>
    </row>
    <row r="12" spans="1:255" ht="13.5" customHeight="1">
      <c r="A12" s="17"/>
      <c r="B12" s="11" t="s">
        <v>12</v>
      </c>
      <c r="C12" s="14" t="s">
        <v>115</v>
      </c>
      <c r="D12" s="20"/>
      <c r="E12" s="98" t="s">
        <v>13</v>
      </c>
      <c r="F12" s="99"/>
      <c r="G12" s="13" t="s">
        <v>14</v>
      </c>
    </row>
    <row r="13" spans="1:255" ht="27" customHeight="1">
      <c r="A13" s="17"/>
      <c r="B13" s="11" t="s">
        <v>15</v>
      </c>
      <c r="C13" s="14" t="s">
        <v>116</v>
      </c>
      <c r="D13" s="20"/>
      <c r="E13" s="98" t="s">
        <v>16</v>
      </c>
      <c r="F13" s="99"/>
      <c r="G13" s="13" t="s">
        <v>6</v>
      </c>
    </row>
    <row r="14" spans="1:255" ht="15">
      <c r="A14" s="17"/>
      <c r="B14" s="11" t="s">
        <v>17</v>
      </c>
      <c r="C14" s="13" t="s">
        <v>114</v>
      </c>
      <c r="D14" s="20"/>
      <c r="E14" s="102" t="s">
        <v>18</v>
      </c>
      <c r="F14" s="103"/>
      <c r="G14" s="14" t="s">
        <v>19</v>
      </c>
    </row>
    <row r="15" spans="1:255" ht="12" customHeight="1">
      <c r="A15" s="17"/>
      <c r="B15" s="36"/>
      <c r="C15" s="37"/>
      <c r="D15" s="20"/>
      <c r="E15" s="20"/>
      <c r="F15" s="20"/>
      <c r="G15" s="38"/>
    </row>
    <row r="16" spans="1:255" ht="12" customHeight="1">
      <c r="A16" s="17"/>
      <c r="B16" s="104" t="s">
        <v>20</v>
      </c>
      <c r="C16" s="105"/>
      <c r="D16" s="105"/>
      <c r="E16" s="105"/>
      <c r="F16" s="105"/>
      <c r="G16" s="106"/>
    </row>
    <row r="17" spans="1:7" ht="12" customHeight="1">
      <c r="A17" s="17"/>
      <c r="B17" s="19"/>
      <c r="C17" s="23"/>
      <c r="D17" s="23"/>
      <c r="E17" s="23"/>
      <c r="F17" s="19"/>
      <c r="G17" s="19"/>
    </row>
    <row r="18" spans="1:7" ht="12" customHeight="1">
      <c r="A18" s="17"/>
      <c r="B18" s="78" t="s">
        <v>21</v>
      </c>
      <c r="C18" s="24"/>
      <c r="D18" s="24"/>
      <c r="E18" s="24"/>
      <c r="F18" s="24"/>
      <c r="G18" s="24"/>
    </row>
    <row r="19" spans="1:7" ht="24" customHeight="1">
      <c r="A19" s="17"/>
      <c r="B19" s="80" t="s">
        <v>22</v>
      </c>
      <c r="C19" s="80" t="s">
        <v>23</v>
      </c>
      <c r="D19" s="80" t="s">
        <v>24</v>
      </c>
      <c r="E19" s="80" t="s">
        <v>25</v>
      </c>
      <c r="F19" s="80" t="s">
        <v>26</v>
      </c>
      <c r="G19" s="80" t="s">
        <v>27</v>
      </c>
    </row>
    <row r="20" spans="1:7" ht="12.75" customHeight="1">
      <c r="A20" s="17"/>
      <c r="B20" s="75" t="s">
        <v>28</v>
      </c>
      <c r="C20" s="76" t="s">
        <v>29</v>
      </c>
      <c r="D20" s="89">
        <v>4</v>
      </c>
      <c r="E20" s="76" t="s">
        <v>30</v>
      </c>
      <c r="F20" s="3">
        <v>35000</v>
      </c>
      <c r="G20" s="3">
        <f>(D20*F20)</f>
        <v>140000</v>
      </c>
    </row>
    <row r="21" spans="1:7" ht="12.75" customHeight="1">
      <c r="A21" s="17"/>
      <c r="B21" s="75" t="s">
        <v>31</v>
      </c>
      <c r="C21" s="76" t="s">
        <v>32</v>
      </c>
      <c r="D21" s="89">
        <v>1</v>
      </c>
      <c r="E21" s="76" t="s">
        <v>33</v>
      </c>
      <c r="F21" s="3">
        <v>35000</v>
      </c>
      <c r="G21" s="3">
        <f t="shared" ref="G21:G23" si="0">(D21*F21)</f>
        <v>35000</v>
      </c>
    </row>
    <row r="22" spans="1:7" ht="12.75" customHeight="1">
      <c r="A22" s="17"/>
      <c r="B22" s="75" t="s">
        <v>34</v>
      </c>
      <c r="C22" s="76" t="s">
        <v>32</v>
      </c>
      <c r="D22" s="89">
        <v>1</v>
      </c>
      <c r="E22" s="76" t="s">
        <v>33</v>
      </c>
      <c r="F22" s="3">
        <v>35000</v>
      </c>
      <c r="G22" s="3">
        <f t="shared" si="0"/>
        <v>35000</v>
      </c>
    </row>
    <row r="23" spans="1:7" ht="12.75" customHeight="1">
      <c r="A23" s="17"/>
      <c r="B23" s="75" t="s">
        <v>35</v>
      </c>
      <c r="C23" s="76" t="s">
        <v>32</v>
      </c>
      <c r="D23" s="89">
        <v>6</v>
      </c>
      <c r="E23" s="76" t="s">
        <v>36</v>
      </c>
      <c r="F23" s="3">
        <v>35000</v>
      </c>
      <c r="G23" s="3">
        <f t="shared" si="0"/>
        <v>210000</v>
      </c>
    </row>
    <row r="24" spans="1:7" ht="12.75" customHeight="1">
      <c r="A24" s="17"/>
      <c r="B24" s="75" t="s">
        <v>37</v>
      </c>
      <c r="C24" s="76" t="s">
        <v>32</v>
      </c>
      <c r="D24" s="89">
        <v>8</v>
      </c>
      <c r="E24" s="76" t="s">
        <v>38</v>
      </c>
      <c r="F24" s="3">
        <v>35000</v>
      </c>
      <c r="G24" s="3">
        <f>(D24*F24)</f>
        <v>280000</v>
      </c>
    </row>
    <row r="25" spans="1:7" ht="11.25" customHeight="1">
      <c r="B25" s="75" t="s">
        <v>39</v>
      </c>
      <c r="C25" s="76" t="s">
        <v>32</v>
      </c>
      <c r="D25" s="89">
        <v>50</v>
      </c>
      <c r="E25" s="76" t="s">
        <v>6</v>
      </c>
      <c r="F25" s="3">
        <v>35000</v>
      </c>
      <c r="G25" s="3">
        <f>(D25*F25)</f>
        <v>1750000</v>
      </c>
    </row>
    <row r="26" spans="1:7" ht="12.75" customHeight="1">
      <c r="A26" s="17"/>
      <c r="B26" s="96" t="s">
        <v>40</v>
      </c>
      <c r="C26" s="81"/>
      <c r="D26" s="81"/>
      <c r="E26" s="81"/>
      <c r="F26" s="82"/>
      <c r="G26" s="83">
        <f>SUM(G20:G25)</f>
        <v>2450000</v>
      </c>
    </row>
    <row r="27" spans="1:7" ht="12" customHeight="1">
      <c r="A27" s="17"/>
      <c r="B27" s="19"/>
      <c r="C27" s="19"/>
      <c r="D27" s="19"/>
      <c r="E27" s="19"/>
      <c r="F27" s="22"/>
      <c r="G27" s="22"/>
    </row>
    <row r="28" spans="1:7" ht="12" customHeight="1">
      <c r="A28" s="17"/>
      <c r="B28" s="78" t="s">
        <v>41</v>
      </c>
      <c r="C28" s="25"/>
      <c r="D28" s="25"/>
      <c r="E28" s="25"/>
      <c r="F28" s="24"/>
      <c r="G28" s="24"/>
    </row>
    <row r="29" spans="1:7" ht="24" customHeight="1">
      <c r="A29" s="17"/>
      <c r="B29" s="79" t="s">
        <v>22</v>
      </c>
      <c r="C29" s="80" t="s">
        <v>23</v>
      </c>
      <c r="D29" s="80" t="s">
        <v>42</v>
      </c>
      <c r="E29" s="79" t="s">
        <v>25</v>
      </c>
      <c r="F29" s="80" t="s">
        <v>26</v>
      </c>
      <c r="G29" s="79" t="s">
        <v>27</v>
      </c>
    </row>
    <row r="30" spans="1:7" ht="12" customHeight="1">
      <c r="A30" s="17"/>
      <c r="B30" s="87" t="s">
        <v>43</v>
      </c>
      <c r="C30" s="88"/>
      <c r="D30" s="88"/>
      <c r="E30" s="88"/>
      <c r="F30" s="87"/>
      <c r="G30" s="87"/>
    </row>
    <row r="31" spans="1:7" ht="12" customHeight="1">
      <c r="A31" s="17"/>
      <c r="B31" s="96" t="s">
        <v>44</v>
      </c>
      <c r="C31" s="81"/>
      <c r="D31" s="81"/>
      <c r="E31" s="81"/>
      <c r="F31" s="82"/>
      <c r="G31" s="82"/>
    </row>
    <row r="32" spans="1:7" ht="12" customHeight="1">
      <c r="A32" s="17"/>
      <c r="B32" s="19"/>
      <c r="C32" s="19"/>
      <c r="D32" s="19"/>
      <c r="E32" s="19"/>
      <c r="F32" s="22"/>
      <c r="G32" s="22"/>
    </row>
    <row r="33" spans="1:11" ht="12" customHeight="1">
      <c r="A33" s="17"/>
      <c r="B33" s="78" t="s">
        <v>45</v>
      </c>
      <c r="C33" s="25"/>
      <c r="D33" s="25"/>
      <c r="E33" s="25"/>
      <c r="F33" s="24"/>
      <c r="G33" s="24"/>
    </row>
    <row r="34" spans="1:11" ht="24" customHeight="1">
      <c r="A34" s="17"/>
      <c r="B34" s="85" t="s">
        <v>22</v>
      </c>
      <c r="C34" s="79" t="s">
        <v>23</v>
      </c>
      <c r="D34" s="79" t="s">
        <v>46</v>
      </c>
      <c r="E34" s="79" t="s">
        <v>25</v>
      </c>
      <c r="F34" s="80" t="s">
        <v>26</v>
      </c>
      <c r="G34" s="79" t="s">
        <v>27</v>
      </c>
    </row>
    <row r="35" spans="1:11" ht="15" customHeight="1">
      <c r="A35" s="17"/>
      <c r="B35" s="86" t="s">
        <v>47</v>
      </c>
      <c r="C35" s="15" t="s">
        <v>48</v>
      </c>
      <c r="D35" s="16">
        <v>1</v>
      </c>
      <c r="E35" s="15" t="s">
        <v>30</v>
      </c>
      <c r="F35" s="3">
        <v>75000</v>
      </c>
      <c r="G35" s="3">
        <f t="shared" ref="G35:G42" si="1">(D35*F35)</f>
        <v>75000</v>
      </c>
    </row>
    <row r="36" spans="1:11" ht="15" customHeight="1">
      <c r="A36" s="17"/>
      <c r="B36" s="86" t="s">
        <v>49</v>
      </c>
      <c r="C36" s="15" t="s">
        <v>48</v>
      </c>
      <c r="D36" s="16">
        <v>2</v>
      </c>
      <c r="E36" s="15" t="s">
        <v>30</v>
      </c>
      <c r="F36" s="3">
        <v>55000</v>
      </c>
      <c r="G36" s="3">
        <f t="shared" si="1"/>
        <v>110000</v>
      </c>
    </row>
    <row r="37" spans="1:11" ht="15" customHeight="1">
      <c r="A37" s="17"/>
      <c r="B37" s="86" t="s">
        <v>50</v>
      </c>
      <c r="C37" s="15" t="s">
        <v>48</v>
      </c>
      <c r="D37" s="16">
        <v>1</v>
      </c>
      <c r="E37" s="15" t="s">
        <v>51</v>
      </c>
      <c r="F37" s="3">
        <v>25000</v>
      </c>
      <c r="G37" s="3">
        <f t="shared" si="1"/>
        <v>25000</v>
      </c>
    </row>
    <row r="38" spans="1:11" ht="15" customHeight="1">
      <c r="A38" s="17"/>
      <c r="B38" s="86" t="s">
        <v>52</v>
      </c>
      <c r="C38" s="15" t="s">
        <v>48</v>
      </c>
      <c r="D38" s="16">
        <v>1</v>
      </c>
      <c r="E38" s="15" t="s">
        <v>30</v>
      </c>
      <c r="F38" s="3">
        <v>90000</v>
      </c>
      <c r="G38" s="3">
        <f t="shared" si="1"/>
        <v>90000</v>
      </c>
    </row>
    <row r="39" spans="1:11" ht="15" customHeight="1">
      <c r="A39" s="17"/>
      <c r="B39" s="86" t="s">
        <v>53</v>
      </c>
      <c r="C39" s="15" t="s">
        <v>48</v>
      </c>
      <c r="D39" s="16">
        <v>1</v>
      </c>
      <c r="E39" s="15" t="s">
        <v>30</v>
      </c>
      <c r="F39" s="3">
        <v>25000</v>
      </c>
      <c r="G39" s="3">
        <f t="shared" si="1"/>
        <v>25000</v>
      </c>
    </row>
    <row r="40" spans="1:11" ht="15" customHeight="1">
      <c r="A40" s="17"/>
      <c r="B40" s="86" t="s">
        <v>54</v>
      </c>
      <c r="C40" s="15" t="s">
        <v>48</v>
      </c>
      <c r="D40" s="16">
        <v>1</v>
      </c>
      <c r="E40" s="15" t="s">
        <v>55</v>
      </c>
      <c r="F40" s="3">
        <v>25000</v>
      </c>
      <c r="G40" s="3">
        <f t="shared" si="1"/>
        <v>25000</v>
      </c>
    </row>
    <row r="41" spans="1:11" ht="15" customHeight="1">
      <c r="A41" s="17"/>
      <c r="B41" s="86" t="s">
        <v>56</v>
      </c>
      <c r="C41" s="15" t="s">
        <v>48</v>
      </c>
      <c r="D41" s="16">
        <v>1</v>
      </c>
      <c r="E41" s="15" t="s">
        <v>57</v>
      </c>
      <c r="F41" s="3">
        <v>25000</v>
      </c>
      <c r="G41" s="3">
        <f t="shared" si="1"/>
        <v>25000</v>
      </c>
    </row>
    <row r="42" spans="1:11" ht="15" customHeight="1">
      <c r="A42" s="17"/>
      <c r="B42" s="86" t="s">
        <v>34</v>
      </c>
      <c r="C42" s="15" t="s">
        <v>48</v>
      </c>
      <c r="D42" s="16">
        <v>1</v>
      </c>
      <c r="E42" s="15" t="s">
        <v>57</v>
      </c>
      <c r="F42" s="3">
        <v>25000</v>
      </c>
      <c r="G42" s="3">
        <f t="shared" si="1"/>
        <v>25000</v>
      </c>
    </row>
    <row r="43" spans="1:11" ht="15" customHeight="1">
      <c r="A43" s="17"/>
      <c r="B43" s="96" t="s">
        <v>58</v>
      </c>
      <c r="C43" s="81"/>
      <c r="D43" s="81"/>
      <c r="E43" s="81"/>
      <c r="F43" s="82"/>
      <c r="G43" s="83">
        <f>SUM(G35:G42)</f>
        <v>400000</v>
      </c>
    </row>
    <row r="44" spans="1:11" ht="12" customHeight="1">
      <c r="A44" s="17"/>
      <c r="B44" s="20"/>
      <c r="C44" s="20"/>
      <c r="D44" s="20"/>
      <c r="E44" s="20"/>
      <c r="F44" s="21"/>
      <c r="G44" s="21"/>
    </row>
    <row r="45" spans="1:11" ht="12" customHeight="1">
      <c r="A45" s="17"/>
      <c r="B45" s="78" t="s">
        <v>59</v>
      </c>
      <c r="C45" s="25"/>
      <c r="D45" s="25"/>
      <c r="E45" s="25"/>
      <c r="F45" s="24"/>
      <c r="G45" s="24"/>
    </row>
    <row r="46" spans="1:11" ht="24" customHeight="1">
      <c r="A46" s="17"/>
      <c r="B46" s="80" t="s">
        <v>60</v>
      </c>
      <c r="C46" s="80" t="s">
        <v>61</v>
      </c>
      <c r="D46" s="80" t="s">
        <v>62</v>
      </c>
      <c r="E46" s="80" t="s">
        <v>25</v>
      </c>
      <c r="F46" s="80" t="s">
        <v>26</v>
      </c>
      <c r="G46" s="80" t="s">
        <v>27</v>
      </c>
      <c r="K46" s="2"/>
    </row>
    <row r="47" spans="1:11" ht="12.75" customHeight="1">
      <c r="A47" s="17"/>
      <c r="B47" s="84" t="s">
        <v>63</v>
      </c>
      <c r="C47" s="4" t="s">
        <v>64</v>
      </c>
      <c r="D47" s="5">
        <v>100</v>
      </c>
      <c r="E47" s="4" t="s">
        <v>30</v>
      </c>
      <c r="F47" s="6">
        <v>2500</v>
      </c>
      <c r="G47" s="6">
        <f>D47*F47</f>
        <v>250000</v>
      </c>
    </row>
    <row r="48" spans="1:11" ht="12.75" customHeight="1">
      <c r="A48" s="17"/>
      <c r="B48" s="7" t="s">
        <v>65</v>
      </c>
      <c r="C48" s="4"/>
      <c r="D48" s="5"/>
      <c r="E48" s="4"/>
      <c r="F48" s="6"/>
      <c r="G48" s="6"/>
    </row>
    <row r="49" spans="1:7" ht="12.75" customHeight="1">
      <c r="A49" s="17"/>
      <c r="B49" s="8" t="s">
        <v>66</v>
      </c>
      <c r="C49" s="9" t="s">
        <v>67</v>
      </c>
      <c r="D49" s="10">
        <v>200</v>
      </c>
      <c r="E49" s="9" t="s">
        <v>68</v>
      </c>
      <c r="F49" s="6">
        <v>1000</v>
      </c>
      <c r="G49" s="6">
        <f>(D49*F49)</f>
        <v>200000</v>
      </c>
    </row>
    <row r="50" spans="1:7" ht="12.75" customHeight="1">
      <c r="A50" s="17"/>
      <c r="B50" s="8" t="s">
        <v>69</v>
      </c>
      <c r="C50" s="9" t="s">
        <v>70</v>
      </c>
      <c r="D50" s="10">
        <v>250</v>
      </c>
      <c r="E50" s="9" t="s">
        <v>71</v>
      </c>
      <c r="F50" s="6">
        <v>1400</v>
      </c>
      <c r="G50" s="6">
        <f>(D50*F50)</f>
        <v>350000</v>
      </c>
    </row>
    <row r="51" spans="1:7" ht="12.75" customHeight="1">
      <c r="A51" s="17"/>
      <c r="B51" s="7" t="s">
        <v>72</v>
      </c>
      <c r="C51" s="9"/>
      <c r="D51" s="10">
        <v>50</v>
      </c>
      <c r="E51" s="9"/>
      <c r="F51" s="6"/>
      <c r="G51" s="6"/>
    </row>
    <row r="52" spans="1:7" ht="12.75" customHeight="1">
      <c r="A52" s="17"/>
      <c r="B52" s="8" t="s">
        <v>110</v>
      </c>
      <c r="C52" s="9" t="s">
        <v>73</v>
      </c>
      <c r="D52" s="10">
        <v>1</v>
      </c>
      <c r="E52" s="9" t="s">
        <v>74</v>
      </c>
      <c r="F52" s="6">
        <v>56000</v>
      </c>
      <c r="G52" s="6">
        <f t="shared" ref="G52:G55" si="2">(D52*F52)</f>
        <v>56000</v>
      </c>
    </row>
    <row r="53" spans="1:7" ht="12.75" customHeight="1">
      <c r="A53" s="17"/>
      <c r="B53" s="8" t="s">
        <v>111</v>
      </c>
      <c r="C53" s="9" t="s">
        <v>73</v>
      </c>
      <c r="D53" s="10">
        <v>3</v>
      </c>
      <c r="E53" s="9" t="s">
        <v>30</v>
      </c>
      <c r="F53" s="6">
        <v>15300</v>
      </c>
      <c r="G53" s="6">
        <f t="shared" si="2"/>
        <v>45900</v>
      </c>
    </row>
    <row r="54" spans="1:7" ht="12.75" customHeight="1">
      <c r="A54" s="17"/>
      <c r="B54" s="7" t="s">
        <v>75</v>
      </c>
      <c r="C54" s="9"/>
      <c r="D54" s="10"/>
      <c r="E54" s="9"/>
      <c r="F54" s="6"/>
      <c r="G54" s="6"/>
    </row>
    <row r="55" spans="1:7" ht="12.75" customHeight="1">
      <c r="A55" s="17"/>
      <c r="B55" s="8" t="s">
        <v>112</v>
      </c>
      <c r="C55" s="9" t="s">
        <v>64</v>
      </c>
      <c r="D55" s="10">
        <v>4</v>
      </c>
      <c r="E55" s="9" t="s">
        <v>74</v>
      </c>
      <c r="F55" s="6">
        <v>21900</v>
      </c>
      <c r="G55" s="6">
        <f t="shared" si="2"/>
        <v>87600</v>
      </c>
    </row>
    <row r="56" spans="1:7" ht="13.5" customHeight="1">
      <c r="A56" s="17"/>
      <c r="B56" s="96" t="s">
        <v>76</v>
      </c>
      <c r="C56" s="81"/>
      <c r="D56" s="81"/>
      <c r="E56" s="81"/>
      <c r="F56" s="82"/>
      <c r="G56" s="83">
        <f>SUM(G47:G55)</f>
        <v>989500</v>
      </c>
    </row>
    <row r="57" spans="1:7" ht="12" customHeight="1">
      <c r="A57" s="17"/>
      <c r="B57" s="19"/>
      <c r="C57" s="19"/>
      <c r="D57" s="19"/>
      <c r="E57" s="26"/>
      <c r="F57" s="22"/>
      <c r="G57" s="22"/>
    </row>
    <row r="58" spans="1:7" ht="12" customHeight="1">
      <c r="A58" s="17"/>
      <c r="B58" s="78" t="s">
        <v>77</v>
      </c>
      <c r="C58" s="25"/>
      <c r="D58" s="25"/>
      <c r="E58" s="25"/>
      <c r="F58" s="24"/>
      <c r="G58" s="24"/>
    </row>
    <row r="59" spans="1:7" ht="24" customHeight="1">
      <c r="A59" s="17"/>
      <c r="B59" s="79" t="s">
        <v>78</v>
      </c>
      <c r="C59" s="80" t="s">
        <v>61</v>
      </c>
      <c r="D59" s="80" t="s">
        <v>62</v>
      </c>
      <c r="E59" s="79" t="s">
        <v>25</v>
      </c>
      <c r="F59" s="80" t="s">
        <v>26</v>
      </c>
      <c r="G59" s="79" t="s">
        <v>27</v>
      </c>
    </row>
    <row r="60" spans="1:7" ht="12.75" customHeight="1">
      <c r="A60" s="17"/>
      <c r="B60" s="75" t="s">
        <v>79</v>
      </c>
      <c r="C60" s="9" t="s">
        <v>80</v>
      </c>
      <c r="D60" s="6">
        <v>400</v>
      </c>
      <c r="E60" s="76" t="s">
        <v>6</v>
      </c>
      <c r="F60" s="6">
        <v>185</v>
      </c>
      <c r="G60" s="6">
        <f>(D60*F60)</f>
        <v>74000</v>
      </c>
    </row>
    <row r="61" spans="1:7" ht="12.75" customHeight="1">
      <c r="A61" s="17"/>
      <c r="B61" s="75" t="s">
        <v>81</v>
      </c>
      <c r="C61" s="9" t="s">
        <v>82</v>
      </c>
      <c r="D61" s="77">
        <v>0.5</v>
      </c>
      <c r="E61" s="76" t="s">
        <v>6</v>
      </c>
      <c r="F61" s="6">
        <v>4000</v>
      </c>
      <c r="G61" s="6">
        <f>(D61*F61)</f>
        <v>2000</v>
      </c>
    </row>
    <row r="62" spans="1:7" ht="13.5" customHeight="1">
      <c r="A62" s="17"/>
      <c r="B62" s="96" t="s">
        <v>83</v>
      </c>
      <c r="C62" s="81"/>
      <c r="D62" s="81"/>
      <c r="E62" s="81"/>
      <c r="F62" s="82"/>
      <c r="G62" s="83">
        <f>SUM(G60:G61)</f>
        <v>76000</v>
      </c>
    </row>
    <row r="63" spans="1:7" ht="12" customHeight="1">
      <c r="A63" s="17"/>
      <c r="B63" s="19"/>
      <c r="C63" s="19"/>
      <c r="D63" s="19"/>
      <c r="E63" s="19"/>
      <c r="F63" s="22"/>
      <c r="G63" s="22"/>
    </row>
    <row r="64" spans="1:7" ht="12" customHeight="1">
      <c r="A64" s="17"/>
      <c r="B64" s="65" t="s">
        <v>84</v>
      </c>
      <c r="C64" s="66"/>
      <c r="D64" s="66"/>
      <c r="E64" s="66"/>
      <c r="F64" s="66"/>
      <c r="G64" s="67">
        <f>G26+G43+G56+G62</f>
        <v>3915500</v>
      </c>
    </row>
    <row r="65" spans="1:7" ht="12" customHeight="1">
      <c r="A65" s="17"/>
      <c r="B65" s="68" t="s">
        <v>85</v>
      </c>
      <c r="C65" s="28"/>
      <c r="D65" s="28"/>
      <c r="E65" s="28"/>
      <c r="F65" s="28"/>
      <c r="G65" s="69">
        <f>G64*0.05</f>
        <v>195775</v>
      </c>
    </row>
    <row r="66" spans="1:7" ht="12" customHeight="1">
      <c r="A66" s="17"/>
      <c r="B66" s="70" t="s">
        <v>86</v>
      </c>
      <c r="C66" s="27"/>
      <c r="D66" s="27"/>
      <c r="E66" s="27"/>
      <c r="F66" s="27"/>
      <c r="G66" s="71">
        <f>G65+G64</f>
        <v>4111275</v>
      </c>
    </row>
    <row r="67" spans="1:7" ht="12" customHeight="1">
      <c r="A67" s="17"/>
      <c r="B67" s="68" t="s">
        <v>87</v>
      </c>
      <c r="C67" s="28"/>
      <c r="D67" s="28"/>
      <c r="E67" s="28"/>
      <c r="F67" s="28"/>
      <c r="G67" s="69">
        <f>G11</f>
        <v>5850000</v>
      </c>
    </row>
    <row r="68" spans="1:7" ht="12" customHeight="1">
      <c r="A68" s="17"/>
      <c r="B68" s="72" t="s">
        <v>88</v>
      </c>
      <c r="C68" s="73"/>
      <c r="D68" s="73"/>
      <c r="E68" s="73"/>
      <c r="F68" s="73"/>
      <c r="G68" s="74">
        <f>G67-G66</f>
        <v>1738725</v>
      </c>
    </row>
    <row r="69" spans="1:7" ht="12" customHeight="1">
      <c r="A69" s="17"/>
      <c r="B69" s="31" t="s">
        <v>89</v>
      </c>
      <c r="C69" s="29"/>
      <c r="D69" s="29"/>
      <c r="E69" s="29"/>
      <c r="F69" s="29"/>
      <c r="G69" s="39"/>
    </row>
    <row r="70" spans="1:7" ht="12.75" customHeight="1" thickBot="1">
      <c r="A70" s="17"/>
      <c r="B70" s="32"/>
      <c r="C70" s="29"/>
      <c r="D70" s="29"/>
      <c r="E70" s="29"/>
      <c r="F70" s="29"/>
      <c r="G70" s="39"/>
    </row>
    <row r="71" spans="1:7" ht="12" customHeight="1">
      <c r="A71" s="17"/>
      <c r="B71" s="42" t="s">
        <v>90</v>
      </c>
      <c r="C71" s="43"/>
      <c r="D71" s="43"/>
      <c r="E71" s="43"/>
      <c r="F71" s="44"/>
      <c r="G71" s="39"/>
    </row>
    <row r="72" spans="1:7" ht="12" customHeight="1">
      <c r="A72" s="17"/>
      <c r="B72" s="45" t="s">
        <v>91</v>
      </c>
      <c r="C72" s="30"/>
      <c r="D72" s="30"/>
      <c r="E72" s="30"/>
      <c r="F72" s="46"/>
      <c r="G72" s="39"/>
    </row>
    <row r="73" spans="1:7" ht="12" customHeight="1">
      <c r="A73" s="17"/>
      <c r="B73" s="45" t="s">
        <v>92</v>
      </c>
      <c r="C73" s="30"/>
      <c r="D73" s="30"/>
      <c r="E73" s="30"/>
      <c r="F73" s="46"/>
      <c r="G73" s="39"/>
    </row>
    <row r="74" spans="1:7" ht="12" customHeight="1">
      <c r="A74" s="17"/>
      <c r="B74" s="45" t="s">
        <v>93</v>
      </c>
      <c r="C74" s="30"/>
      <c r="D74" s="30"/>
      <c r="E74" s="30"/>
      <c r="F74" s="46"/>
      <c r="G74" s="39"/>
    </row>
    <row r="75" spans="1:7" ht="12" customHeight="1">
      <c r="A75" s="17"/>
      <c r="B75" s="45" t="s">
        <v>94</v>
      </c>
      <c r="C75" s="30"/>
      <c r="D75" s="30"/>
      <c r="E75" s="30"/>
      <c r="F75" s="46"/>
      <c r="G75" s="39"/>
    </row>
    <row r="76" spans="1:7" ht="12" customHeight="1">
      <c r="A76" s="17"/>
      <c r="B76" s="45" t="s">
        <v>95</v>
      </c>
      <c r="C76" s="30"/>
      <c r="D76" s="30"/>
      <c r="E76" s="30"/>
      <c r="F76" s="46"/>
      <c r="G76" s="39"/>
    </row>
    <row r="77" spans="1:7" ht="12.75" customHeight="1" thickBot="1">
      <c r="A77" s="17"/>
      <c r="B77" s="47" t="s">
        <v>96</v>
      </c>
      <c r="C77" s="48"/>
      <c r="D77" s="48"/>
      <c r="E77" s="48"/>
      <c r="F77" s="49"/>
      <c r="G77" s="39"/>
    </row>
    <row r="78" spans="1:7" ht="12.75" customHeight="1">
      <c r="A78" s="17"/>
      <c r="B78" s="32"/>
      <c r="C78" s="30"/>
      <c r="D78" s="30"/>
      <c r="E78" s="30"/>
      <c r="F78" s="30"/>
      <c r="G78" s="39"/>
    </row>
    <row r="79" spans="1:7" ht="15" customHeight="1">
      <c r="A79" s="17"/>
      <c r="B79" s="97" t="s">
        <v>97</v>
      </c>
      <c r="C79" s="97"/>
      <c r="D79" s="50"/>
      <c r="E79" s="33"/>
      <c r="F79" s="33"/>
      <c r="G79" s="39"/>
    </row>
    <row r="80" spans="1:7" ht="12" customHeight="1">
      <c r="A80" s="17"/>
      <c r="B80" s="51" t="s">
        <v>78</v>
      </c>
      <c r="C80" s="52" t="s">
        <v>98</v>
      </c>
      <c r="D80" s="53" t="s">
        <v>99</v>
      </c>
      <c r="E80" s="33"/>
      <c r="F80" s="33"/>
      <c r="G80" s="39"/>
    </row>
    <row r="81" spans="1:7" ht="12" customHeight="1">
      <c r="A81" s="17"/>
      <c r="B81" s="54" t="s">
        <v>100</v>
      </c>
      <c r="C81" s="55">
        <f>G26</f>
        <v>2450000</v>
      </c>
      <c r="D81" s="56">
        <f>(C81/C87)</f>
        <v>0.59592218958838805</v>
      </c>
      <c r="E81" s="33"/>
      <c r="F81" s="33"/>
      <c r="G81" s="39"/>
    </row>
    <row r="82" spans="1:7" ht="12" customHeight="1">
      <c r="A82" s="17"/>
      <c r="B82" s="54" t="s">
        <v>101</v>
      </c>
      <c r="C82" s="57">
        <v>0</v>
      </c>
      <c r="D82" s="56">
        <v>0</v>
      </c>
      <c r="E82" s="33"/>
      <c r="F82" s="33"/>
      <c r="G82" s="39"/>
    </row>
    <row r="83" spans="1:7" ht="12" customHeight="1">
      <c r="A83" s="17"/>
      <c r="B83" s="54" t="s">
        <v>102</v>
      </c>
      <c r="C83" s="55">
        <f>G43</f>
        <v>400000</v>
      </c>
      <c r="D83" s="56">
        <f>(C83/C87)</f>
        <v>9.7293418708308252E-2</v>
      </c>
      <c r="E83" s="33"/>
      <c r="F83" s="33"/>
      <c r="G83" s="39"/>
    </row>
    <row r="84" spans="1:7" ht="12" customHeight="1">
      <c r="A84" s="17"/>
      <c r="B84" s="54" t="s">
        <v>60</v>
      </c>
      <c r="C84" s="55">
        <f>G56</f>
        <v>989500</v>
      </c>
      <c r="D84" s="56">
        <f>(C84/C87)</f>
        <v>0.24067959452967752</v>
      </c>
      <c r="E84" s="33"/>
      <c r="F84" s="33"/>
      <c r="G84" s="39"/>
    </row>
    <row r="85" spans="1:7" ht="12" customHeight="1">
      <c r="A85" s="17"/>
      <c r="B85" s="54" t="s">
        <v>103</v>
      </c>
      <c r="C85" s="58">
        <f>G62</f>
        <v>76000</v>
      </c>
      <c r="D85" s="56">
        <f>(C85/C87)</f>
        <v>1.8485749554578566E-2</v>
      </c>
      <c r="E85" s="34"/>
      <c r="F85" s="34"/>
      <c r="G85" s="39"/>
    </row>
    <row r="86" spans="1:7" ht="12" customHeight="1">
      <c r="A86" s="17"/>
      <c r="B86" s="54" t="s">
        <v>104</v>
      </c>
      <c r="C86" s="58">
        <f>G65</f>
        <v>195775</v>
      </c>
      <c r="D86" s="56">
        <f>(C86/C87)</f>
        <v>4.7619047619047616E-2</v>
      </c>
      <c r="E86" s="34"/>
      <c r="F86" s="34"/>
      <c r="G86" s="39"/>
    </row>
    <row r="87" spans="1:7" ht="12.75" customHeight="1">
      <c r="A87" s="17"/>
      <c r="B87" s="59" t="s">
        <v>105</v>
      </c>
      <c r="C87" s="60">
        <f>SUM(C81:C86)</f>
        <v>4111275</v>
      </c>
      <c r="D87" s="61">
        <f>SUM(D81:D86)</f>
        <v>1</v>
      </c>
      <c r="E87" s="34"/>
      <c r="F87" s="34"/>
      <c r="G87" s="39"/>
    </row>
    <row r="88" spans="1:7" ht="12" customHeight="1">
      <c r="A88" s="17"/>
      <c r="B88" s="32"/>
      <c r="C88" s="29"/>
      <c r="D88" s="29"/>
      <c r="E88" s="29"/>
      <c r="F88" s="29"/>
      <c r="G88" s="39"/>
    </row>
    <row r="89" spans="1:7" ht="12.75" customHeight="1">
      <c r="A89" s="17"/>
      <c r="B89" s="40"/>
      <c r="C89" s="29"/>
      <c r="D89" s="29"/>
      <c r="E89" s="29"/>
      <c r="F89" s="29"/>
      <c r="G89" s="39"/>
    </row>
    <row r="90" spans="1:7" ht="12" customHeight="1">
      <c r="A90" s="17"/>
      <c r="B90" s="62"/>
      <c r="C90" s="63" t="s">
        <v>106</v>
      </c>
      <c r="D90" s="62"/>
      <c r="E90" s="62"/>
      <c r="F90" s="34"/>
      <c r="G90" s="39"/>
    </row>
    <row r="91" spans="1:7" ht="12" customHeight="1">
      <c r="A91" s="17"/>
      <c r="B91" s="59" t="s">
        <v>107</v>
      </c>
      <c r="C91" s="64">
        <v>6000</v>
      </c>
      <c r="D91" s="64">
        <v>6500</v>
      </c>
      <c r="E91" s="64">
        <v>7000</v>
      </c>
      <c r="F91" s="35"/>
      <c r="G91" s="41"/>
    </row>
    <row r="92" spans="1:7" ht="12.75" customHeight="1">
      <c r="A92" s="17"/>
      <c r="B92" s="59" t="s">
        <v>108</v>
      </c>
      <c r="C92" s="64">
        <f>(G66/C91)</f>
        <v>685.21249999999998</v>
      </c>
      <c r="D92" s="64">
        <f>(G66/D91)</f>
        <v>632.5038461538461</v>
      </c>
      <c r="E92" s="64">
        <f>(G66/E91)</f>
        <v>587.32500000000005</v>
      </c>
      <c r="F92" s="35"/>
      <c r="G92" s="41"/>
    </row>
    <row r="93" spans="1:7" ht="15.6" customHeight="1">
      <c r="A93" s="17"/>
      <c r="B93" s="31" t="s">
        <v>109</v>
      </c>
      <c r="C93" s="30"/>
      <c r="D93" s="30"/>
      <c r="E93" s="30"/>
      <c r="F93" s="30"/>
      <c r="G93" s="30"/>
    </row>
  </sheetData>
  <mergeCells count="8">
    <mergeCell ref="B79:C79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2023-02-10T18:52:27Z</cp:lastPrinted>
  <dcterms:created xsi:type="dcterms:W3CDTF">2020-11-27T12:49:26Z</dcterms:created>
  <dcterms:modified xsi:type="dcterms:W3CDTF">2023-03-21T12:30:30Z</dcterms:modified>
  <cp:category/>
  <cp:contentStatus/>
</cp:coreProperties>
</file>