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20490" windowHeight="7755"/>
  </bookViews>
  <sheets>
    <sheet name="ASTILL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  <c r="G12" i="1"/>
  <c r="G31" i="1" l="1"/>
  <c r="G22" i="1" l="1"/>
  <c r="G23" i="1"/>
  <c r="G24" i="1"/>
  <c r="G25" i="1"/>
  <c r="C66" i="1" l="1"/>
  <c r="G46" i="1"/>
  <c r="C69" i="1" s="1"/>
  <c r="G21" i="1"/>
  <c r="G51" i="1"/>
  <c r="G26" i="1" l="1"/>
  <c r="C65" i="1" s="1"/>
  <c r="G41" i="1"/>
  <c r="C68" i="1" s="1"/>
  <c r="G36" i="1"/>
  <c r="C67" i="1" s="1"/>
  <c r="G48" i="1" l="1"/>
  <c r="G49" i="1" s="1"/>
  <c r="G50" i="1" l="1"/>
  <c r="D76" i="1" s="1"/>
  <c r="C70" i="1"/>
  <c r="E76" i="1" l="1"/>
  <c r="C71" i="1"/>
  <c r="D70" i="1" s="1"/>
  <c r="C76" i="1"/>
  <c r="G52" i="1"/>
  <c r="D67" i="1" l="1"/>
  <c r="D68" i="1"/>
  <c r="D66" i="1"/>
  <c r="D69" i="1"/>
  <c r="D65" i="1"/>
  <c r="D71" i="1" l="1"/>
</calcChain>
</file>

<file path=xl/sharedStrings.xml><?xml version="1.0" encoding="utf-8"?>
<sst xmlns="http://schemas.openxmlformats.org/spreadsheetml/2006/main" count="111" uniqueCount="80">
  <si>
    <t>RUBRO O CULTIVO</t>
  </si>
  <si>
    <t>PFNM</t>
  </si>
  <si>
    <t>RENDIMIENTO (metro ruma/Há.)</t>
  </si>
  <si>
    <t>VARIEDAD</t>
  </si>
  <si>
    <t>ASTILLAS EUCALIPTO</t>
  </si>
  <si>
    <t>FECHA ESTIMADA  PRECIO VENTA</t>
  </si>
  <si>
    <t>ABRIL</t>
  </si>
  <si>
    <t>NIVEL TECNOLÓGICO</t>
  </si>
  <si>
    <t>MEDIO</t>
  </si>
  <si>
    <t>PRECIO ESPERADO ($/metro ruma)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</si>
  <si>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</si>
  <si>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</si>
  <si>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</si>
  <si>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</si>
  <si>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</si>
  <si>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</si>
  <si>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</si>
  <si>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</si>
  <si>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CAROS, ÑIQUEN, SN FABIAN</t>
  </si>
  <si>
    <t>FECHA DE COSECHA</t>
  </si>
  <si>
    <t>ENERO</t>
  </si>
  <si>
    <t>FECHA PRECIO INSUMOS</t>
  </si>
  <si>
    <t>CONTINGENCIA</t>
  </si>
  <si>
    <t>Incendio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</si>
  <si>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</si>
  <si>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</si>
  <si>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</si>
  <si>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</si>
  <si>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</si>
  <si>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</si>
  <si>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</si>
  <si>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</si>
  <si>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VOLTEO ARBOLES</t>
  </si>
  <si>
    <t>JH</t>
  </si>
  <si>
    <t>Enero</t>
  </si>
  <si>
    <t>TROZADURA ARBOLES</t>
  </si>
  <si>
    <t>ASTILLADO</t>
  </si>
  <si>
    <t>MOVIMIENTO ASTILLAS</t>
  </si>
  <si>
    <t>ALMACENADO ASTILLAS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</si>
  <si>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</si>
  <si>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</si>
  <si>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</si>
  <si>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</si>
  <si>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</si>
  <si>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</si>
  <si>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</si>
  <si>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</si>
  <si>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</si>
  <si>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</si>
  <si>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</si>
  <si>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</si>
  <si>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FLETE VENTA ASTILLAS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</si>
  <si>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</si>
  <si>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</si>
  <si>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</si>
  <si>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</si>
  <si>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</si>
  <si>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</si>
  <si>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</si>
  <si>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</si>
  <si>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</si>
  <si>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</si>
  <si>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</si>
  <si>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</si>
  <si>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</si>
  <si>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</si>
  <si>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</si>
  <si>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</si>
  <si>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</si>
  <si>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</si>
  <si>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</si>
  <si>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</si>
  <si>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</si>
  <si>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</si>
  <si>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</si>
  <si>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</si>
  <si>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($/metro)</t>
  </si>
  <si>
    <t>Rendimiento (metro ruma/hà)</t>
  </si>
  <si>
    <t>Costo unitario ($/metro ruma)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</si>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</sst>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2"/>
  </cellStyleXfs>
  <cellXfs count="14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5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3" fillId="3" borderId="58" xfId="0" applyNumberFormat="1" applyFont="1" applyFill="1" applyBorder="1" applyAlignment="1">
      <alignment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vertical="center"/>
    </xf>
    <xf numFmtId="3" fontId="3" fillId="3" borderId="58" xfId="0" applyNumberFormat="1" applyFont="1" applyFill="1" applyBorder="1" applyAlignment="1">
      <alignment vertical="center"/>
    </xf>
    <xf numFmtId="0" fontId="4" fillId="2" borderId="56" xfId="0" applyFont="1" applyFill="1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3" fontId="4" fillId="2" borderId="56" xfId="0" applyNumberFormat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workbookViewId="0">
      <selection activeCell="F45" sqref="F4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36" t="s">
        <v>2</v>
      </c>
      <c r="F9" s="137"/>
      <c r="G9" s="9">
        <v>60</v>
      </c>
    </row>
    <row r="10" spans="1:7" ht="18.75" customHeight="1" x14ac:dyDescent="0.25">
      <c r="A10" s="5"/>
      <c r="B10" s="10" t="s">
        <v>3</v>
      </c>
      <c r="C10" s="120" t="s">
        <v>4</v>
      </c>
      <c r="D10" s="11"/>
      <c r="E10" s="134" t="s">
        <v>5</v>
      </c>
      <c r="F10" s="135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34" t="s">
        <v>9</v>
      </c>
      <c r="F11" s="135"/>
      <c r="G11" s="122">
        <v>36000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(G9*G11)</f>
        <v>2160000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34" t="s">
        <v>15</v>
      </c>
      <c r="F13" s="135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34" t="s">
        <v>19</v>
      </c>
      <c r="F14" s="135"/>
      <c r="G14" s="13" t="s">
        <v>20</v>
      </c>
    </row>
    <row r="15" spans="1:7" ht="25.5" customHeight="1" x14ac:dyDescent="0.25">
      <c r="A15" s="5"/>
      <c r="B15" s="10" t="s">
        <v>21</v>
      </c>
      <c r="C15" s="121">
        <v>44986</v>
      </c>
      <c r="D15" s="11"/>
      <c r="E15" s="138" t="s">
        <v>22</v>
      </c>
      <c r="F15" s="139"/>
      <c r="G15" s="14" t="s">
        <v>23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40" t="s">
        <v>24</v>
      </c>
      <c r="C17" s="141"/>
      <c r="D17" s="141"/>
      <c r="E17" s="141"/>
      <c r="F17" s="141"/>
      <c r="G17" s="141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 x14ac:dyDescent="0.25">
      <c r="A21" s="23"/>
      <c r="B21" s="12" t="s">
        <v>32</v>
      </c>
      <c r="C21" s="31" t="s">
        <v>33</v>
      </c>
      <c r="D21" s="32">
        <v>20</v>
      </c>
      <c r="E21" s="31" t="s">
        <v>34</v>
      </c>
      <c r="F21" s="17">
        <v>18000</v>
      </c>
      <c r="G21" s="17">
        <f>(D21*F21)</f>
        <v>360000</v>
      </c>
    </row>
    <row r="22" spans="1:7" ht="12.75" customHeight="1" x14ac:dyDescent="0.25">
      <c r="A22" s="23"/>
      <c r="B22" s="12" t="s">
        <v>35</v>
      </c>
      <c r="C22" s="31" t="s">
        <v>33</v>
      </c>
      <c r="D22" s="32">
        <v>20</v>
      </c>
      <c r="E22" s="31" t="s">
        <v>34</v>
      </c>
      <c r="F22" s="17">
        <v>18000</v>
      </c>
      <c r="G22" s="17">
        <f t="shared" ref="G22:G25" si="0">(D22*F22)</f>
        <v>360000</v>
      </c>
    </row>
    <row r="23" spans="1:7" ht="12.75" customHeight="1" x14ac:dyDescent="0.25">
      <c r="A23" s="23"/>
      <c r="B23" s="12" t="s">
        <v>36</v>
      </c>
      <c r="C23" s="31" t="s">
        <v>33</v>
      </c>
      <c r="D23" s="32">
        <v>10</v>
      </c>
      <c r="E23" s="31" t="s">
        <v>34</v>
      </c>
      <c r="F23" s="17">
        <v>18000</v>
      </c>
      <c r="G23" s="17">
        <f t="shared" si="0"/>
        <v>180000</v>
      </c>
    </row>
    <row r="24" spans="1:7" ht="12.75" customHeight="1" x14ac:dyDescent="0.25">
      <c r="A24" s="23"/>
      <c r="B24" s="12" t="s">
        <v>37</v>
      </c>
      <c r="C24" s="31" t="s">
        <v>33</v>
      </c>
      <c r="D24" s="32">
        <v>5</v>
      </c>
      <c r="E24" s="31" t="s">
        <v>34</v>
      </c>
      <c r="F24" s="17">
        <v>18000</v>
      </c>
      <c r="G24" s="17">
        <f t="shared" si="0"/>
        <v>90000</v>
      </c>
    </row>
    <row r="25" spans="1:7" ht="12.75" customHeight="1" x14ac:dyDescent="0.25">
      <c r="A25" s="23"/>
      <c r="B25" s="12" t="s">
        <v>38</v>
      </c>
      <c r="C25" s="31" t="s">
        <v>33</v>
      </c>
      <c r="D25" s="32">
        <v>5</v>
      </c>
      <c r="E25" s="31" t="s">
        <v>34</v>
      </c>
      <c r="F25" s="17">
        <v>18000</v>
      </c>
      <c r="G25" s="17">
        <f t="shared" si="0"/>
        <v>90000</v>
      </c>
    </row>
    <row r="26" spans="1:7" ht="12.75" customHeight="1" x14ac:dyDescent="0.25">
      <c r="A26" s="23"/>
      <c r="B26" s="33" t="s">
        <v>39</v>
      </c>
      <c r="C26" s="34"/>
      <c r="D26" s="34"/>
      <c r="E26" s="34"/>
      <c r="F26" s="35"/>
      <c r="G26" s="36">
        <f>SUM(G21:G25)</f>
        <v>1080000</v>
      </c>
    </row>
    <row r="27" spans="1:7" ht="12" customHeight="1" x14ac:dyDescent="0.25">
      <c r="A27" s="2"/>
      <c r="B27" s="24"/>
      <c r="C27" s="26"/>
      <c r="D27" s="26"/>
      <c r="E27" s="26"/>
      <c r="F27" s="37"/>
      <c r="G27" s="37"/>
    </row>
    <row r="28" spans="1:7" ht="12" customHeight="1" x14ac:dyDescent="0.25">
      <c r="A28" s="5"/>
      <c r="B28" s="38" t="s">
        <v>40</v>
      </c>
      <c r="C28" s="39"/>
      <c r="D28" s="40"/>
      <c r="E28" s="40"/>
      <c r="F28" s="41"/>
      <c r="G28" s="41"/>
    </row>
    <row r="29" spans="1:7" ht="24" customHeight="1" x14ac:dyDescent="0.25">
      <c r="A29" s="5"/>
      <c r="B29" s="123" t="s">
        <v>26</v>
      </c>
      <c r="C29" s="124" t="s">
        <v>27</v>
      </c>
      <c r="D29" s="124" t="s">
        <v>28</v>
      </c>
      <c r="E29" s="123" t="s">
        <v>29</v>
      </c>
      <c r="F29" s="124" t="s">
        <v>30</v>
      </c>
      <c r="G29" s="123" t="s">
        <v>31</v>
      </c>
    </row>
    <row r="30" spans="1:7" ht="12" customHeight="1" x14ac:dyDescent="0.25">
      <c r="A30" s="75"/>
      <c r="B30" s="129"/>
      <c r="C30" s="130"/>
      <c r="D30" s="130"/>
      <c r="E30" s="130"/>
      <c r="F30" s="131"/>
      <c r="G30" s="131"/>
    </row>
    <row r="31" spans="1:7" ht="12" customHeight="1" x14ac:dyDescent="0.25">
      <c r="A31" s="5"/>
      <c r="B31" s="125" t="s">
        <v>41</v>
      </c>
      <c r="C31" s="126"/>
      <c r="D31" s="126"/>
      <c r="E31" s="126"/>
      <c r="F31" s="127"/>
      <c r="G31" s="128">
        <f>SUM(G30:G30)</f>
        <v>0</v>
      </c>
    </row>
    <row r="32" spans="1:7" ht="12" customHeight="1" x14ac:dyDescent="0.25">
      <c r="A32" s="2"/>
      <c r="B32" s="42"/>
      <c r="C32" s="43"/>
      <c r="D32" s="43"/>
      <c r="E32" s="43"/>
      <c r="F32" s="44"/>
      <c r="G32" s="44"/>
    </row>
    <row r="33" spans="1:11" ht="12" customHeight="1" x14ac:dyDescent="0.25">
      <c r="A33" s="5"/>
      <c r="B33" s="38" t="s">
        <v>42</v>
      </c>
      <c r="C33" s="39"/>
      <c r="D33" s="40"/>
      <c r="E33" s="40"/>
      <c r="F33" s="41"/>
      <c r="G33" s="41"/>
    </row>
    <row r="34" spans="1:11" ht="24" customHeight="1" x14ac:dyDescent="0.25">
      <c r="A34" s="5"/>
      <c r="B34" s="45" t="s">
        <v>26</v>
      </c>
      <c r="C34" s="45" t="s">
        <v>27</v>
      </c>
      <c r="D34" s="45" t="s">
        <v>28</v>
      </c>
      <c r="E34" s="45" t="s">
        <v>29</v>
      </c>
      <c r="F34" s="46" t="s">
        <v>30</v>
      </c>
      <c r="G34" s="45" t="s">
        <v>31</v>
      </c>
    </row>
    <row r="35" spans="1:11" ht="12.75" customHeight="1" x14ac:dyDescent="0.25">
      <c r="A35" s="23"/>
      <c r="B35" s="12"/>
      <c r="C35" s="31"/>
      <c r="D35" s="32"/>
      <c r="E35" s="31"/>
      <c r="F35" s="17"/>
      <c r="G35" s="17"/>
    </row>
    <row r="36" spans="1:11" ht="12.75" customHeight="1" x14ac:dyDescent="0.25">
      <c r="A36" s="5"/>
      <c r="B36" s="47" t="s">
        <v>43</v>
      </c>
      <c r="C36" s="48"/>
      <c r="D36" s="48"/>
      <c r="E36" s="48"/>
      <c r="F36" s="49"/>
      <c r="G36" s="50">
        <f>SUM(G35:G35)</f>
        <v>0</v>
      </c>
    </row>
    <row r="37" spans="1:11" ht="12" customHeight="1" x14ac:dyDescent="0.25">
      <c r="A37" s="2"/>
      <c r="B37" s="42"/>
      <c r="C37" s="43"/>
      <c r="D37" s="43"/>
      <c r="E37" s="43"/>
      <c r="F37" s="44"/>
      <c r="G37" s="44"/>
    </row>
    <row r="38" spans="1:11" ht="12" customHeight="1" x14ac:dyDescent="0.25">
      <c r="A38" s="5"/>
      <c r="B38" s="38" t="s">
        <v>44</v>
      </c>
      <c r="C38" s="39"/>
      <c r="D38" s="40"/>
      <c r="E38" s="40"/>
      <c r="F38" s="41"/>
      <c r="G38" s="41"/>
    </row>
    <row r="39" spans="1:11" ht="24" customHeight="1" x14ac:dyDescent="0.25">
      <c r="A39" s="5"/>
      <c r="B39" s="46" t="s">
        <v>45</v>
      </c>
      <c r="C39" s="46" t="s">
        <v>46</v>
      </c>
      <c r="D39" s="46" t="s">
        <v>47</v>
      </c>
      <c r="E39" s="46" t="s">
        <v>29</v>
      </c>
      <c r="F39" s="46" t="s">
        <v>30</v>
      </c>
      <c r="G39" s="46" t="s">
        <v>31</v>
      </c>
      <c r="K39" s="119"/>
    </row>
    <row r="40" spans="1:11" ht="12.75" customHeight="1" x14ac:dyDescent="0.25">
      <c r="A40" s="23"/>
      <c r="B40" s="15"/>
      <c r="C40" s="53"/>
      <c r="D40" s="16"/>
      <c r="E40" s="53"/>
      <c r="F40" s="52"/>
      <c r="G40" s="52"/>
    </row>
    <row r="41" spans="1:11" ht="13.5" customHeight="1" x14ac:dyDescent="0.25">
      <c r="A41" s="5"/>
      <c r="B41" s="54" t="s">
        <v>48</v>
      </c>
      <c r="C41" s="55"/>
      <c r="D41" s="55"/>
      <c r="E41" s="55"/>
      <c r="F41" s="56"/>
      <c r="G41" s="57">
        <f>SUM(G40:G40)</f>
        <v>0</v>
      </c>
    </row>
    <row r="42" spans="1:11" ht="12" customHeight="1" x14ac:dyDescent="0.25">
      <c r="A42" s="2"/>
      <c r="B42" s="42"/>
      <c r="C42" s="43"/>
      <c r="D42" s="43"/>
      <c r="E42" s="58"/>
      <c r="F42" s="44"/>
      <c r="G42" s="44"/>
    </row>
    <row r="43" spans="1:11" ht="12" customHeight="1" x14ac:dyDescent="0.25">
      <c r="A43" s="5"/>
      <c r="B43" s="38" t="s">
        <v>49</v>
      </c>
      <c r="C43" s="39"/>
      <c r="D43" s="40"/>
      <c r="E43" s="40"/>
      <c r="F43" s="41"/>
      <c r="G43" s="41"/>
    </row>
    <row r="44" spans="1:11" ht="24" customHeight="1" x14ac:dyDescent="0.25">
      <c r="A44" s="5"/>
      <c r="B44" s="45" t="s">
        <v>50</v>
      </c>
      <c r="C44" s="46" t="s">
        <v>46</v>
      </c>
      <c r="D44" s="46" t="s">
        <v>47</v>
      </c>
      <c r="E44" s="45" t="s">
        <v>29</v>
      </c>
      <c r="F44" s="46" t="s">
        <v>30</v>
      </c>
      <c r="G44" s="45" t="s">
        <v>31</v>
      </c>
    </row>
    <row r="45" spans="1:11" ht="12.75" customHeight="1" x14ac:dyDescent="0.25">
      <c r="A45" s="23"/>
      <c r="B45" s="12" t="s">
        <v>51</v>
      </c>
      <c r="C45" s="51" t="s">
        <v>27</v>
      </c>
      <c r="D45" s="52">
        <v>55</v>
      </c>
      <c r="E45" s="31" t="s">
        <v>52</v>
      </c>
      <c r="F45" s="52">
        <v>6000</v>
      </c>
      <c r="G45" s="52">
        <f>(D45*F45)</f>
        <v>330000</v>
      </c>
    </row>
    <row r="46" spans="1:11" ht="13.5" customHeight="1" x14ac:dyDescent="0.25">
      <c r="A46" s="5"/>
      <c r="B46" s="59" t="s">
        <v>53</v>
      </c>
      <c r="C46" s="60"/>
      <c r="D46" s="60"/>
      <c r="E46" s="60"/>
      <c r="F46" s="61"/>
      <c r="G46" s="62">
        <f>SUM(G45)</f>
        <v>330000</v>
      </c>
    </row>
    <row r="47" spans="1:11" ht="12" customHeight="1" x14ac:dyDescent="0.25">
      <c r="A47" s="2"/>
      <c r="B47" s="78"/>
      <c r="C47" s="78"/>
      <c r="D47" s="78"/>
      <c r="E47" s="78"/>
      <c r="F47" s="79"/>
      <c r="G47" s="79"/>
    </row>
    <row r="48" spans="1:11" ht="12" customHeight="1" x14ac:dyDescent="0.25">
      <c r="A48" s="75"/>
      <c r="B48" s="80" t="s">
        <v>54</v>
      </c>
      <c r="C48" s="81"/>
      <c r="D48" s="81"/>
      <c r="E48" s="81"/>
      <c r="F48" s="81"/>
      <c r="G48" s="82">
        <f>G26+G31+G36+G41+G46</f>
        <v>1410000</v>
      </c>
    </row>
    <row r="49" spans="1:7" ht="12" customHeight="1" x14ac:dyDescent="0.25">
      <c r="A49" s="75"/>
      <c r="B49" s="83" t="s">
        <v>55</v>
      </c>
      <c r="C49" s="64"/>
      <c r="D49" s="64"/>
      <c r="E49" s="64"/>
      <c r="F49" s="64"/>
      <c r="G49" s="84">
        <f>G48*0.05</f>
        <v>70500</v>
      </c>
    </row>
    <row r="50" spans="1:7" ht="12" customHeight="1" x14ac:dyDescent="0.25">
      <c r="A50" s="75"/>
      <c r="B50" s="85" t="s">
        <v>56</v>
      </c>
      <c r="C50" s="63"/>
      <c r="D50" s="63"/>
      <c r="E50" s="63"/>
      <c r="F50" s="63"/>
      <c r="G50" s="86">
        <f>G49+G48</f>
        <v>1480500</v>
      </c>
    </row>
    <row r="51" spans="1:7" ht="12" customHeight="1" x14ac:dyDescent="0.25">
      <c r="A51" s="75"/>
      <c r="B51" s="83" t="s">
        <v>57</v>
      </c>
      <c r="C51" s="64"/>
      <c r="D51" s="64"/>
      <c r="E51" s="64"/>
      <c r="F51" s="64"/>
      <c r="G51" s="84">
        <f>G12</f>
        <v>2160000</v>
      </c>
    </row>
    <row r="52" spans="1:7" ht="12" customHeight="1" x14ac:dyDescent="0.25">
      <c r="A52" s="75"/>
      <c r="B52" s="87" t="s">
        <v>58</v>
      </c>
      <c r="C52" s="88"/>
      <c r="D52" s="88"/>
      <c r="E52" s="88"/>
      <c r="F52" s="88"/>
      <c r="G52" s="89">
        <f>G51-G50</f>
        <v>679500</v>
      </c>
    </row>
    <row r="53" spans="1:7" ht="12" customHeight="1" x14ac:dyDescent="0.25">
      <c r="A53" s="75"/>
      <c r="B53" s="76" t="s">
        <v>59</v>
      </c>
      <c r="C53" s="77"/>
      <c r="D53" s="77"/>
      <c r="E53" s="77"/>
      <c r="F53" s="77"/>
      <c r="G53" s="72"/>
    </row>
    <row r="54" spans="1:7" ht="12.75" customHeight="1" thickBot="1" x14ac:dyDescent="0.3">
      <c r="A54" s="75"/>
      <c r="B54" s="90"/>
      <c r="C54" s="77"/>
      <c r="D54" s="77"/>
      <c r="E54" s="77"/>
      <c r="F54" s="77"/>
      <c r="G54" s="72"/>
    </row>
    <row r="55" spans="1:7" ht="12" customHeight="1" x14ac:dyDescent="0.25">
      <c r="A55" s="75"/>
      <c r="B55" s="102" t="s">
        <v>60</v>
      </c>
      <c r="C55" s="103"/>
      <c r="D55" s="103"/>
      <c r="E55" s="103"/>
      <c r="F55" s="104"/>
      <c r="G55" s="72"/>
    </row>
    <row r="56" spans="1:7" ht="12" customHeight="1" x14ac:dyDescent="0.25">
      <c r="A56" s="75"/>
      <c r="B56" s="105" t="s">
        <v>61</v>
      </c>
      <c r="C56" s="74"/>
      <c r="D56" s="74"/>
      <c r="E56" s="74"/>
      <c r="F56" s="106"/>
      <c r="G56" s="72"/>
    </row>
    <row r="57" spans="1:7" ht="12" customHeight="1" x14ac:dyDescent="0.25">
      <c r="A57" s="75"/>
      <c r="B57" s="105" t="s">
        <v>62</v>
      </c>
      <c r="C57" s="74"/>
      <c r="D57" s="74"/>
      <c r="E57" s="74"/>
      <c r="F57" s="106"/>
      <c r="G57" s="72"/>
    </row>
    <row r="58" spans="1:7" ht="12" customHeight="1" x14ac:dyDescent="0.25">
      <c r="A58" s="75"/>
      <c r="B58" s="105" t="s">
        <v>63</v>
      </c>
      <c r="C58" s="74"/>
      <c r="D58" s="74"/>
      <c r="E58" s="74"/>
      <c r="F58" s="106"/>
      <c r="G58" s="72"/>
    </row>
    <row r="59" spans="1:7" ht="12" customHeight="1" x14ac:dyDescent="0.25">
      <c r="A59" s="75"/>
      <c r="B59" s="105" t="s">
        <v>64</v>
      </c>
      <c r="C59" s="74"/>
      <c r="D59" s="74"/>
      <c r="E59" s="74"/>
      <c r="F59" s="106"/>
      <c r="G59" s="72"/>
    </row>
    <row r="60" spans="1:7" ht="12" customHeight="1" x14ac:dyDescent="0.25">
      <c r="A60" s="75"/>
      <c r="B60" s="105" t="s">
        <v>65</v>
      </c>
      <c r="C60" s="74"/>
      <c r="D60" s="74"/>
      <c r="E60" s="74"/>
      <c r="F60" s="106"/>
      <c r="G60" s="72"/>
    </row>
    <row r="61" spans="1:7" ht="12.75" customHeight="1" thickBot="1" x14ac:dyDescent="0.3">
      <c r="A61" s="75"/>
      <c r="B61" s="107" t="s">
        <v>66</v>
      </c>
      <c r="C61" s="108"/>
      <c r="D61" s="108"/>
      <c r="E61" s="108"/>
      <c r="F61" s="109"/>
      <c r="G61" s="72"/>
    </row>
    <row r="62" spans="1:7" ht="12.75" customHeight="1" x14ac:dyDescent="0.25">
      <c r="A62" s="75"/>
      <c r="B62" s="100"/>
      <c r="C62" s="74"/>
      <c r="D62" s="74"/>
      <c r="E62" s="74"/>
      <c r="F62" s="74"/>
      <c r="G62" s="72"/>
    </row>
    <row r="63" spans="1:7" ht="15" customHeight="1" thickBot="1" x14ac:dyDescent="0.3">
      <c r="A63" s="75"/>
      <c r="B63" s="132" t="s">
        <v>67</v>
      </c>
      <c r="C63" s="133"/>
      <c r="D63" s="99"/>
      <c r="E63" s="66"/>
      <c r="F63" s="66"/>
      <c r="G63" s="72"/>
    </row>
    <row r="64" spans="1:7" ht="12" customHeight="1" x14ac:dyDescent="0.25">
      <c r="A64" s="75"/>
      <c r="B64" s="92" t="s">
        <v>50</v>
      </c>
      <c r="C64" s="67" t="s">
        <v>68</v>
      </c>
      <c r="D64" s="93" t="s">
        <v>69</v>
      </c>
      <c r="E64" s="66"/>
      <c r="F64" s="66"/>
      <c r="G64" s="72"/>
    </row>
    <row r="65" spans="1:7" ht="12" customHeight="1" x14ac:dyDescent="0.25">
      <c r="A65" s="75"/>
      <c r="B65" s="94" t="s">
        <v>70</v>
      </c>
      <c r="C65" s="68">
        <f>G26</f>
        <v>1080000</v>
      </c>
      <c r="D65" s="95">
        <f>(C65/C71)</f>
        <v>0.72948328267477203</v>
      </c>
      <c r="E65" s="66"/>
      <c r="F65" s="66"/>
      <c r="G65" s="72"/>
    </row>
    <row r="66" spans="1:7" ht="12" customHeight="1" x14ac:dyDescent="0.25">
      <c r="A66" s="75"/>
      <c r="B66" s="94" t="s">
        <v>71</v>
      </c>
      <c r="C66" s="68">
        <f>G31</f>
        <v>0</v>
      </c>
      <c r="D66" s="95">
        <f>(C66/C71)</f>
        <v>0</v>
      </c>
      <c r="E66" s="66"/>
      <c r="F66" s="66"/>
      <c r="G66" s="72"/>
    </row>
    <row r="67" spans="1:7" ht="12" customHeight="1" x14ac:dyDescent="0.25">
      <c r="A67" s="75"/>
      <c r="B67" s="94" t="s">
        <v>72</v>
      </c>
      <c r="C67" s="68">
        <f>G36</f>
        <v>0</v>
      </c>
      <c r="D67" s="95">
        <f>(C67/C71)</f>
        <v>0</v>
      </c>
      <c r="E67" s="66"/>
      <c r="F67" s="66"/>
      <c r="G67" s="72"/>
    </row>
    <row r="68" spans="1:7" ht="12" customHeight="1" x14ac:dyDescent="0.25">
      <c r="A68" s="75"/>
      <c r="B68" s="94" t="s">
        <v>45</v>
      </c>
      <c r="C68" s="68">
        <f>G41</f>
        <v>0</v>
      </c>
      <c r="D68" s="95">
        <f>(C68/C71)</f>
        <v>0</v>
      </c>
      <c r="E68" s="66"/>
      <c r="F68" s="66"/>
      <c r="G68" s="72"/>
    </row>
    <row r="69" spans="1:7" ht="12" customHeight="1" x14ac:dyDescent="0.25">
      <c r="A69" s="75"/>
      <c r="B69" s="94" t="s">
        <v>73</v>
      </c>
      <c r="C69" s="69">
        <f>G46</f>
        <v>330000</v>
      </c>
      <c r="D69" s="95">
        <f>(C69/C71)</f>
        <v>0.22289766970618036</v>
      </c>
      <c r="E69" s="71"/>
      <c r="F69" s="71"/>
      <c r="G69" s="72"/>
    </row>
    <row r="70" spans="1:7" ht="12" customHeight="1" x14ac:dyDescent="0.25">
      <c r="A70" s="75"/>
      <c r="B70" s="94" t="s">
        <v>74</v>
      </c>
      <c r="C70" s="69">
        <f>G49</f>
        <v>70500</v>
      </c>
      <c r="D70" s="95">
        <f>(C70/C71)</f>
        <v>4.7619047619047616E-2</v>
      </c>
      <c r="E70" s="71"/>
      <c r="F70" s="71"/>
      <c r="G70" s="72"/>
    </row>
    <row r="71" spans="1:7" ht="12.75" customHeight="1" thickBot="1" x14ac:dyDescent="0.3">
      <c r="A71" s="75"/>
      <c r="B71" s="96" t="s">
        <v>75</v>
      </c>
      <c r="C71" s="97">
        <f>SUM(C65:C70)</f>
        <v>1480500</v>
      </c>
      <c r="D71" s="98">
        <f>SUM(D65:D70)</f>
        <v>1</v>
      </c>
      <c r="E71" s="71"/>
      <c r="F71" s="71"/>
      <c r="G71" s="72"/>
    </row>
    <row r="72" spans="1:7" ht="12" customHeight="1" x14ac:dyDescent="0.25">
      <c r="A72" s="75"/>
      <c r="B72" s="90"/>
      <c r="C72" s="77"/>
      <c r="D72" s="77"/>
      <c r="E72" s="77"/>
      <c r="F72" s="77"/>
      <c r="G72" s="72"/>
    </row>
    <row r="73" spans="1:7" ht="12.75" customHeight="1" x14ac:dyDescent="0.25">
      <c r="A73" s="75"/>
      <c r="B73" s="91"/>
      <c r="C73" s="77"/>
      <c r="D73" s="77"/>
      <c r="E73" s="77"/>
      <c r="F73" s="77"/>
      <c r="G73" s="72"/>
    </row>
    <row r="74" spans="1:7" ht="12" customHeight="1" thickBot="1" x14ac:dyDescent="0.3">
      <c r="A74" s="65"/>
      <c r="B74" s="111"/>
      <c r="C74" s="112" t="s">
        <v>76</v>
      </c>
      <c r="D74" s="113"/>
      <c r="E74" s="114"/>
      <c r="F74" s="70"/>
      <c r="G74" s="72"/>
    </row>
    <row r="75" spans="1:7" ht="12" customHeight="1" x14ac:dyDescent="0.25">
      <c r="A75" s="75"/>
      <c r="B75" s="115" t="s">
        <v>77</v>
      </c>
      <c r="C75" s="116">
        <v>50</v>
      </c>
      <c r="D75" s="116">
        <v>55</v>
      </c>
      <c r="E75" s="117">
        <v>60</v>
      </c>
      <c r="F75" s="110"/>
      <c r="G75" s="73"/>
    </row>
    <row r="76" spans="1:7" ht="12.75" customHeight="1" thickBot="1" x14ac:dyDescent="0.3">
      <c r="A76" s="75"/>
      <c r="B76" s="96" t="s">
        <v>78</v>
      </c>
      <c r="C76" s="97">
        <f>(G50/C75)</f>
        <v>29610</v>
      </c>
      <c r="D76" s="97">
        <f>(G50/D75)</f>
        <v>26918.18181818182</v>
      </c>
      <c r="E76" s="118">
        <f>(G50/E75)</f>
        <v>24675</v>
      </c>
      <c r="F76" s="110"/>
      <c r="G76" s="73"/>
    </row>
    <row r="77" spans="1:7" ht="15.6" customHeight="1" x14ac:dyDescent="0.25">
      <c r="A77" s="75"/>
      <c r="B77" s="101" t="s">
        <v>79</v>
      </c>
      <c r="C77" s="74"/>
      <c r="D77" s="74"/>
      <c r="E77" s="74"/>
      <c r="F77" s="74"/>
      <c r="G77" s="74"/>
    </row>
  </sheetData>
  <mergeCells count="8">
    <mergeCell ref="B63:C6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ASTILLAS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2023-02-27T12:52:56Z</dcterms:modified>
  <cp:category/>
  <cp:contentStatus/>
</cp:coreProperties>
</file>