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avell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58" i="1" l="1"/>
  <c r="G25" i="1" l="1"/>
  <c r="G37" i="1" l="1"/>
  <c r="G12" i="1" l="1"/>
  <c r="G48" i="1" l="1"/>
  <c r="G49" i="1"/>
  <c r="G50" i="1"/>
  <c r="G51" i="1"/>
  <c r="G53" i="1" l="1"/>
  <c r="G26" i="1"/>
  <c r="G24" i="1"/>
  <c r="G44" i="1" l="1"/>
  <c r="G45" i="1"/>
  <c r="G46" i="1"/>
  <c r="G47" i="1"/>
  <c r="G23" i="1"/>
  <c r="G22" i="1"/>
  <c r="G59" i="1" l="1"/>
  <c r="C82" i="1" s="1"/>
  <c r="G43" i="1"/>
  <c r="G36" i="1"/>
  <c r="G21" i="1"/>
  <c r="G64" i="1"/>
  <c r="G38" i="1" l="1"/>
  <c r="C80" i="1" s="1"/>
  <c r="G27" i="1"/>
  <c r="C78" i="1" s="1"/>
  <c r="G54" i="1"/>
  <c r="C81" i="1" s="1"/>
  <c r="G61" i="1" l="1"/>
  <c r="G62" i="1" s="1"/>
  <c r="G63" i="1" l="1"/>
  <c r="C83" i="1"/>
  <c r="C84" i="1" s="1"/>
  <c r="D89" i="1" l="1"/>
  <c r="G65" i="1"/>
  <c r="C89" i="1"/>
  <c r="E89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<sst xmlns="http://schemas.openxmlformats.org/spreadsheetml/2006/main" count="148" uniqueCount="111">
  <si>
    <t>RUBRO O CULTIVO</t>
  </si>
  <si>
    <t>AVELLANO EUROPEO</t>
  </si>
  <si>
    <t>RENDIMIENTO (KG/Há.) (PEPA)</t>
  </si>
  <si>
    <t>VARIEDAD</t>
  </si>
  <si>
    <t>BARCELONA CHILENA, TONDA DI GIFFONI</t>
  </si>
  <si>
    <t>FECHA ESTIMADA  PRECIO VENTA</t>
  </si>
  <si>
    <t>MAYO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</si>
  <si>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</si>
  <si>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</si>
  <si>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</si>
  <si>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</si>
  <si>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</si>
  <si>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</si>
  <si>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</si>
  <si>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</si>
  <si>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</si>
  <si>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</si>
  <si>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</si>
  <si>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ABRIL-MAYO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</si>
  <si>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</si>
  <si>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</si>
  <si>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</si>
  <si>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</si>
  <si>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</si>
  <si>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</si>
  <si>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</si>
  <si>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</si>
  <si>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</si>
  <si>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</si>
  <si>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</si>
  <si>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 LIMPIA ACEQUIAS</t>
  </si>
  <si>
    <t>JH</t>
  </si>
  <si>
    <t>ANUAL</t>
  </si>
  <si>
    <t>APLIC.DE PEST. Y FOLIAR.</t>
  </si>
  <si>
    <t>OCTUBRE-ABRIL</t>
  </si>
  <si>
    <t>PODA Y PINTURA DE CORTE</t>
  </si>
  <si>
    <t>MAYO-JUNIO</t>
  </si>
  <si>
    <t>COSECHA</t>
  </si>
  <si>
    <t>RIEGOS</t>
  </si>
  <si>
    <t>SEPT-FEBR</t>
  </si>
  <si>
    <t>CONTROL DE MALEZA</t>
  </si>
  <si>
    <t>MARZO-ABRIL</t>
  </si>
  <si>
    <t>Subtotal Jornadas Hombre</t>
  </si>
  <si>
    <t>JORNADAS ANIMAL</t>
  </si>
  <si>
    <t>N/A</t>
  </si>
  <si>
    <t>Subtotal Jornadas Animal</t>
  </si>
  <si>
    <t>MAQUINARIA</t>
  </si>
  <si>
    <t>APLIC. FITOSANITARIA(4)</t>
  </si>
  <si>
    <t>APLICA. FERTILIZANTES(4)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</si>
  <si>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</si>
  <si>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</si>
  <si>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</si>
  <si>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</si>
  <si>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</si>
  <si>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</si>
  <si>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</si>
  <si>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</si>
  <si>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OCTUBRE-NOVIEMBRE</t>
  </si>
  <si>
    <t>SUPERFOSFATO TRIPLE</t>
  </si>
  <si>
    <t>SEPTIEMBRE-ABRIL</t>
  </si>
  <si>
    <t>FUNGUICIDAS</t>
  </si>
  <si>
    <t>OXICLORURO DE COBRE</t>
  </si>
  <si>
    <t>MARZO-JULIO</t>
  </si>
  <si>
    <t>PREVICUR</t>
  </si>
  <si>
    <t>LT.</t>
  </si>
  <si>
    <t>SEPTIEMBRE-OCTUBRE</t>
  </si>
  <si>
    <t>INSECTICIDAS</t>
  </si>
  <si>
    <t>JUNIO-JULIO</t>
  </si>
  <si>
    <t>INSECTICIDA ACARICIDA</t>
  </si>
  <si>
    <t>HERBICIDAS</t>
  </si>
  <si>
    <t>OCTUBRE-FEBRERO</t>
  </si>
  <si>
    <t>Subtotal Insumos</t>
  </si>
  <si>
    <t>OTROS</t>
  </si>
  <si>
    <t>Item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</si>
  <si>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</si>
  <si>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</si>
  <si>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</si>
  <si>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</si>
  <si>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</si>
  <si>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</si>
  <si>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</si>
  <si>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</si>
  <si>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</si>
  <si>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</si>
  <si>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</si>
  <si>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</si>
  <si>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</si>
  <si>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</si>
  <si>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</si>
  <si>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</si>
  <si>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</si>
  <si>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</si>
  <si>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</si>
  <si>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</si>
  <si>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</si>
  <si>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</si>
  <si>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</si>
  <si>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</si>
  <si>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</si>
  <si>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</si>
  <si>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</si>
  <si>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</si>
  <si>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</si>
  <si>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</si>
  <si>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</si>
  <si>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VERIMARK 500 O SIMILAR</t>
  </si>
  <si>
    <t>ABAMITE ME O SIMILAR</t>
  </si>
  <si>
    <t>ROUNDUP O SIMILAR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</si>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</sst>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1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9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1" fillId="9" borderId="10" xfId="0" applyNumberFormat="1" applyFont="1" applyFill="1" applyBorder="1" applyAlignment="1">
      <alignment horizontal="center" wrapText="1"/>
    </xf>
    <xf numFmtId="0" fontId="1" fillId="9" borderId="10" xfId="0" applyNumberFormat="1" applyFont="1" applyFill="1" applyBorder="1" applyAlignment="1">
      <alignment horizontal="center" wrapText="1"/>
    </xf>
    <xf numFmtId="3" fontId="1" fillId="9" borderId="10" xfId="0" applyNumberFormat="1" applyFont="1" applyFill="1" applyBorder="1" applyAlignment="1">
      <alignment horizontal="right" wrapText="1"/>
    </xf>
    <xf numFmtId="3" fontId="1" fillId="9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/>
    <xf numFmtId="49" fontId="1" fillId="2" borderId="11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0" borderId="10" xfId="0" applyNumberFormat="1" applyFont="1" applyBorder="1"/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4" fillId="5" borderId="12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4" fontId="4" fillId="5" borderId="14" xfId="0" applyNumberFormat="1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164" fontId="4" fillId="3" borderId="16" xfId="0" applyNumberFormat="1" applyFont="1" applyFill="1" applyBorder="1" applyAlignment="1">
      <alignment vertical="center"/>
    </xf>
    <xf numFmtId="49" fontId="4" fillId="5" borderId="15" xfId="0" applyNumberFormat="1" applyFont="1" applyFill="1" applyBorder="1" applyAlignment="1">
      <alignment vertical="center"/>
    </xf>
    <xf numFmtId="164" fontId="4" fillId="5" borderId="16" xfId="0" applyNumberFormat="1" applyFont="1" applyFill="1" applyBorder="1" applyAlignment="1">
      <alignment vertical="center"/>
    </xf>
    <xf numFmtId="49" fontId="4" fillId="5" borderId="17" xfId="0" applyNumberFormat="1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9" fillId="0" borderId="0" xfId="0" applyNumberFormat="1" applyFont="1"/>
    <xf numFmtId="0" fontId="9" fillId="0" borderId="0" xfId="0" applyFont="1"/>
    <xf numFmtId="0" fontId="14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/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41" fontId="7" fillId="7" borderId="10" xfId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1259758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71" y="194597"/>
          <a:ext cx="6821129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93" zoomScaleNormal="93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7.14062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9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5" t="s">
        <v>0</v>
      </c>
      <c r="C9" s="36" t="s">
        <v>1</v>
      </c>
      <c r="D9" s="17"/>
      <c r="E9" s="106" t="s">
        <v>2</v>
      </c>
      <c r="F9" s="107"/>
      <c r="G9" s="7">
        <v>2200</v>
      </c>
    </row>
    <row r="10" spans="1:7" ht="25.5" x14ac:dyDescent="0.25">
      <c r="A10" s="3"/>
      <c r="B10" s="10" t="s">
        <v>3</v>
      </c>
      <c r="C10" s="11" t="s">
        <v>4</v>
      </c>
      <c r="D10" s="17"/>
      <c r="E10" s="104" t="s">
        <v>5</v>
      </c>
      <c r="F10" s="105"/>
      <c r="G10" s="12" t="s">
        <v>6</v>
      </c>
    </row>
    <row r="11" spans="1:7" ht="13.5" customHeight="1" x14ac:dyDescent="0.25">
      <c r="A11" s="3"/>
      <c r="B11" s="10" t="s">
        <v>7</v>
      </c>
      <c r="C11" s="12" t="s">
        <v>8</v>
      </c>
      <c r="D11" s="17"/>
      <c r="E11" s="104" t="s">
        <v>9</v>
      </c>
      <c r="F11" s="105"/>
      <c r="G11" s="37">
        <v>1500</v>
      </c>
    </row>
    <row r="12" spans="1:7" ht="11.25" customHeight="1" x14ac:dyDescent="0.25">
      <c r="A12" s="3"/>
      <c r="B12" s="10" t="s">
        <v>10</v>
      </c>
      <c r="C12" s="13" t="s">
        <v>11</v>
      </c>
      <c r="D12" s="17"/>
      <c r="E12" s="4" t="s">
        <v>12</v>
      </c>
      <c r="F12" s="8"/>
      <c r="G12" s="38">
        <f>G9*G11</f>
        <v>3300000</v>
      </c>
    </row>
    <row r="13" spans="1:7" ht="26.25" customHeight="1" x14ac:dyDescent="0.25">
      <c r="A13" s="3"/>
      <c r="B13" s="10" t="s">
        <v>13</v>
      </c>
      <c r="C13" s="13" t="s">
        <v>108</v>
      </c>
      <c r="D13" s="17"/>
      <c r="E13" s="104" t="s">
        <v>14</v>
      </c>
      <c r="F13" s="105"/>
      <c r="G13" s="13" t="s">
        <v>15</v>
      </c>
    </row>
    <row r="14" spans="1:7" ht="20.25" customHeight="1" x14ac:dyDescent="0.25">
      <c r="A14" s="3"/>
      <c r="B14" s="10" t="s">
        <v>16</v>
      </c>
      <c r="C14" s="13" t="s">
        <v>109</v>
      </c>
      <c r="D14" s="17"/>
      <c r="E14" s="104" t="s">
        <v>17</v>
      </c>
      <c r="F14" s="105"/>
      <c r="G14" s="12" t="s">
        <v>18</v>
      </c>
    </row>
    <row r="15" spans="1:7" ht="38.25" x14ac:dyDescent="0.25">
      <c r="A15" s="3"/>
      <c r="B15" s="10" t="s">
        <v>19</v>
      </c>
      <c r="C15" s="12" t="s">
        <v>110</v>
      </c>
      <c r="D15" s="17"/>
      <c r="E15" s="108" t="s">
        <v>20</v>
      </c>
      <c r="F15" s="109"/>
      <c r="G15" s="39" t="s">
        <v>21</v>
      </c>
    </row>
    <row r="16" spans="1:7" ht="12" customHeight="1" x14ac:dyDescent="0.25">
      <c r="A16" s="3"/>
      <c r="B16" s="29"/>
      <c r="C16" s="30"/>
      <c r="D16" s="17"/>
      <c r="E16" s="17"/>
      <c r="F16" s="17"/>
      <c r="G16" s="31"/>
    </row>
    <row r="17" spans="1:7" ht="12" customHeight="1" x14ac:dyDescent="0.25">
      <c r="A17" s="3"/>
      <c r="B17" s="110" t="s">
        <v>22</v>
      </c>
      <c r="C17" s="111"/>
      <c r="D17" s="111"/>
      <c r="E17" s="111"/>
      <c r="F17" s="111"/>
      <c r="G17" s="111"/>
    </row>
    <row r="18" spans="1:7" ht="12" customHeight="1" x14ac:dyDescent="0.25">
      <c r="A18" s="3"/>
      <c r="B18" s="17"/>
      <c r="C18" s="32"/>
      <c r="D18" s="32"/>
      <c r="E18" s="32"/>
      <c r="F18" s="17"/>
      <c r="G18" s="17"/>
    </row>
    <row r="19" spans="1:7" ht="12" customHeight="1" x14ac:dyDescent="0.25">
      <c r="A19" s="3"/>
      <c r="B19" s="40" t="s">
        <v>23</v>
      </c>
      <c r="C19" s="18"/>
      <c r="D19" s="18"/>
      <c r="E19" s="18"/>
      <c r="F19" s="18"/>
      <c r="G19" s="18"/>
    </row>
    <row r="20" spans="1:7" ht="24" customHeight="1" x14ac:dyDescent="0.25">
      <c r="A20" s="3"/>
      <c r="B20" s="41" t="s">
        <v>24</v>
      </c>
      <c r="C20" s="41" t="s">
        <v>25</v>
      </c>
      <c r="D20" s="41" t="s">
        <v>26</v>
      </c>
      <c r="E20" s="41" t="s">
        <v>27</v>
      </c>
      <c r="F20" s="41" t="s">
        <v>28</v>
      </c>
      <c r="G20" s="41" t="s">
        <v>29</v>
      </c>
    </row>
    <row r="21" spans="1:7" ht="12.75" customHeight="1" x14ac:dyDescent="0.25">
      <c r="A21" s="3"/>
      <c r="B21" s="42" t="s">
        <v>30</v>
      </c>
      <c r="C21" s="44" t="s">
        <v>31</v>
      </c>
      <c r="D21" s="45">
        <v>1</v>
      </c>
      <c r="E21" s="44" t="s">
        <v>32</v>
      </c>
      <c r="F21" s="46">
        <v>35000</v>
      </c>
      <c r="G21" s="46">
        <f t="shared" ref="G21:G26" si="0">(D21*F21)</f>
        <v>35000</v>
      </c>
    </row>
    <row r="22" spans="1:7" ht="12.75" customHeight="1" x14ac:dyDescent="0.25">
      <c r="A22" s="3"/>
      <c r="B22" s="42" t="s">
        <v>33</v>
      </c>
      <c r="C22" s="44" t="s">
        <v>31</v>
      </c>
      <c r="D22" s="45">
        <v>2</v>
      </c>
      <c r="E22" s="44" t="s">
        <v>34</v>
      </c>
      <c r="F22" s="46">
        <v>35000</v>
      </c>
      <c r="G22" s="46">
        <f t="shared" si="0"/>
        <v>70000</v>
      </c>
    </row>
    <row r="23" spans="1:7" ht="12.75" customHeight="1" x14ac:dyDescent="0.25">
      <c r="A23" s="3"/>
      <c r="B23" s="42" t="s">
        <v>35</v>
      </c>
      <c r="C23" s="44" t="s">
        <v>31</v>
      </c>
      <c r="D23" s="45">
        <v>5</v>
      </c>
      <c r="E23" s="44" t="s">
        <v>36</v>
      </c>
      <c r="F23" s="46">
        <v>35000</v>
      </c>
      <c r="G23" s="46">
        <f t="shared" si="0"/>
        <v>175000</v>
      </c>
    </row>
    <row r="24" spans="1:7" ht="12.75" customHeight="1" x14ac:dyDescent="0.25">
      <c r="A24" s="3"/>
      <c r="B24" s="42" t="s">
        <v>37</v>
      </c>
      <c r="C24" s="44" t="s">
        <v>31</v>
      </c>
      <c r="D24" s="47">
        <v>30</v>
      </c>
      <c r="E24" s="44" t="s">
        <v>18</v>
      </c>
      <c r="F24" s="46">
        <v>35000</v>
      </c>
      <c r="G24" s="46">
        <f t="shared" si="0"/>
        <v>1050000</v>
      </c>
    </row>
    <row r="25" spans="1:7" ht="12.75" customHeight="1" x14ac:dyDescent="0.25">
      <c r="A25" s="3"/>
      <c r="B25" s="42" t="s">
        <v>38</v>
      </c>
      <c r="C25" s="44" t="s">
        <v>31</v>
      </c>
      <c r="D25" s="47">
        <v>5</v>
      </c>
      <c r="E25" s="44" t="s">
        <v>39</v>
      </c>
      <c r="F25" s="46">
        <v>35000</v>
      </c>
      <c r="G25" s="46">
        <f t="shared" si="0"/>
        <v>175000</v>
      </c>
    </row>
    <row r="26" spans="1:7" ht="12.75" customHeight="1" x14ac:dyDescent="0.25">
      <c r="A26" s="3"/>
      <c r="B26" s="42" t="s">
        <v>40</v>
      </c>
      <c r="C26" s="44" t="s">
        <v>31</v>
      </c>
      <c r="D26" s="45">
        <v>2</v>
      </c>
      <c r="E26" s="44" t="s">
        <v>41</v>
      </c>
      <c r="F26" s="46">
        <v>35000</v>
      </c>
      <c r="G26" s="46">
        <f t="shared" si="0"/>
        <v>70000</v>
      </c>
    </row>
    <row r="27" spans="1:7" ht="12.75" customHeight="1" x14ac:dyDescent="0.25">
      <c r="A27" s="3"/>
      <c r="B27" s="43" t="s">
        <v>42</v>
      </c>
      <c r="C27" s="48"/>
      <c r="D27" s="48"/>
      <c r="E27" s="48"/>
      <c r="F27" s="49"/>
      <c r="G27" s="50">
        <f>SUM(G21:G26)</f>
        <v>1575000</v>
      </c>
    </row>
    <row r="28" spans="1:7" ht="12" customHeight="1" x14ac:dyDescent="0.25">
      <c r="A28" s="3"/>
      <c r="B28" s="17"/>
      <c r="C28" s="17"/>
      <c r="D28" s="17"/>
      <c r="E28" s="17"/>
      <c r="F28" s="20"/>
      <c r="G28" s="20"/>
    </row>
    <row r="29" spans="1:7" ht="12" customHeight="1" x14ac:dyDescent="0.25">
      <c r="A29" s="3"/>
      <c r="B29" s="40" t="s">
        <v>43</v>
      </c>
      <c r="C29" s="19"/>
      <c r="D29" s="19"/>
      <c r="E29" s="19"/>
      <c r="F29" s="18"/>
      <c r="G29" s="18"/>
    </row>
    <row r="30" spans="1:7" ht="24" customHeight="1" x14ac:dyDescent="0.25">
      <c r="A30" s="3"/>
      <c r="B30" s="51" t="s">
        <v>24</v>
      </c>
      <c r="C30" s="41" t="s">
        <v>25</v>
      </c>
      <c r="D30" s="41" t="s">
        <v>26</v>
      </c>
      <c r="E30" s="51" t="s">
        <v>27</v>
      </c>
      <c r="F30" s="41" t="s">
        <v>28</v>
      </c>
      <c r="G30" s="51" t="s">
        <v>29</v>
      </c>
    </row>
    <row r="31" spans="1:7" ht="12" customHeight="1" x14ac:dyDescent="0.25">
      <c r="A31" s="3"/>
      <c r="B31" s="52" t="s">
        <v>44</v>
      </c>
      <c r="C31" s="53"/>
      <c r="D31" s="53"/>
      <c r="E31" s="53"/>
      <c r="F31" s="52"/>
      <c r="G31" s="52"/>
    </row>
    <row r="32" spans="1:7" ht="12" customHeight="1" x14ac:dyDescent="0.25">
      <c r="A32" s="3"/>
      <c r="B32" s="43" t="s">
        <v>45</v>
      </c>
      <c r="C32" s="48"/>
      <c r="D32" s="48"/>
      <c r="E32" s="48"/>
      <c r="F32" s="49"/>
      <c r="G32" s="49"/>
    </row>
    <row r="33" spans="1:11" ht="12" customHeight="1" x14ac:dyDescent="0.25">
      <c r="A33" s="3"/>
      <c r="B33" s="17"/>
      <c r="C33" s="17"/>
      <c r="D33" s="17"/>
      <c r="E33" s="17"/>
      <c r="F33" s="20"/>
      <c r="G33" s="20"/>
    </row>
    <row r="34" spans="1:11" ht="12" customHeight="1" x14ac:dyDescent="0.25">
      <c r="A34" s="3"/>
      <c r="B34" s="40" t="s">
        <v>46</v>
      </c>
      <c r="C34" s="19"/>
      <c r="D34" s="19"/>
      <c r="E34" s="19"/>
      <c r="F34" s="18"/>
      <c r="G34" s="18"/>
    </row>
    <row r="35" spans="1:11" ht="24" customHeight="1" x14ac:dyDescent="0.25">
      <c r="A35" s="3"/>
      <c r="B35" s="51" t="s">
        <v>24</v>
      </c>
      <c r="C35" s="51" t="s">
        <v>25</v>
      </c>
      <c r="D35" s="51" t="s">
        <v>26</v>
      </c>
      <c r="E35" s="51" t="s">
        <v>27</v>
      </c>
      <c r="F35" s="41" t="s">
        <v>28</v>
      </c>
      <c r="G35" s="51" t="s">
        <v>29</v>
      </c>
    </row>
    <row r="36" spans="1:11" ht="12.75" customHeight="1" x14ac:dyDescent="0.25">
      <c r="A36" s="3"/>
      <c r="B36" s="42" t="s">
        <v>47</v>
      </c>
      <c r="C36" s="15" t="s">
        <v>104</v>
      </c>
      <c r="D36" s="54">
        <v>4</v>
      </c>
      <c r="E36" s="15" t="s">
        <v>32</v>
      </c>
      <c r="F36" s="38">
        <v>30000</v>
      </c>
      <c r="G36" s="38">
        <f>(D36*F36)</f>
        <v>120000</v>
      </c>
    </row>
    <row r="37" spans="1:11" ht="12.75" customHeight="1" x14ac:dyDescent="0.25">
      <c r="A37" s="3"/>
      <c r="B37" s="14" t="s">
        <v>48</v>
      </c>
      <c r="C37" s="15" t="s">
        <v>104</v>
      </c>
      <c r="D37" s="54">
        <v>4</v>
      </c>
      <c r="E37" s="15" t="s">
        <v>32</v>
      </c>
      <c r="F37" s="38">
        <v>30000</v>
      </c>
      <c r="G37" s="38">
        <f>(D37*F37)</f>
        <v>120000</v>
      </c>
    </row>
    <row r="38" spans="1:11" ht="12.75" customHeight="1" x14ac:dyDescent="0.25">
      <c r="A38" s="3"/>
      <c r="B38" s="43" t="s">
        <v>49</v>
      </c>
      <c r="C38" s="48"/>
      <c r="D38" s="48"/>
      <c r="E38" s="48"/>
      <c r="F38" s="49"/>
      <c r="G38" s="50">
        <f>SUM(G36:G37)</f>
        <v>240000</v>
      </c>
    </row>
    <row r="39" spans="1:11" ht="12" customHeight="1" x14ac:dyDescent="0.25">
      <c r="A39" s="3"/>
      <c r="B39" s="17"/>
      <c r="C39" s="17"/>
      <c r="D39" s="17"/>
      <c r="E39" s="17"/>
      <c r="F39" s="20"/>
      <c r="G39" s="20"/>
    </row>
    <row r="40" spans="1:11" ht="12" customHeight="1" x14ac:dyDescent="0.25">
      <c r="A40" s="3"/>
      <c r="B40" s="40" t="s">
        <v>50</v>
      </c>
      <c r="C40" s="19"/>
      <c r="D40" s="19"/>
      <c r="E40" s="19"/>
      <c r="F40" s="18"/>
      <c r="G40" s="18"/>
    </row>
    <row r="41" spans="1:11" ht="24" customHeight="1" x14ac:dyDescent="0.25">
      <c r="A41" s="3"/>
      <c r="B41" s="55" t="s">
        <v>51</v>
      </c>
      <c r="C41" s="41" t="s">
        <v>52</v>
      </c>
      <c r="D41" s="41" t="s">
        <v>53</v>
      </c>
      <c r="E41" s="41" t="s">
        <v>27</v>
      </c>
      <c r="F41" s="41" t="s">
        <v>28</v>
      </c>
      <c r="G41" s="41" t="s">
        <v>29</v>
      </c>
      <c r="K41" s="2"/>
    </row>
    <row r="42" spans="1:11" ht="12.75" customHeight="1" x14ac:dyDescent="0.25">
      <c r="A42" s="3"/>
      <c r="B42" s="56" t="s">
        <v>54</v>
      </c>
      <c r="C42" s="58"/>
      <c r="D42" s="58"/>
      <c r="E42" s="58"/>
      <c r="F42" s="58"/>
      <c r="G42" s="58"/>
      <c r="K42" s="2"/>
    </row>
    <row r="43" spans="1:11" ht="12.75" customHeight="1" x14ac:dyDescent="0.25">
      <c r="A43" s="3"/>
      <c r="B43" s="57" t="s">
        <v>55</v>
      </c>
      <c r="C43" s="5" t="s">
        <v>56</v>
      </c>
      <c r="D43" s="6">
        <v>100</v>
      </c>
      <c r="E43" s="5" t="s">
        <v>57</v>
      </c>
      <c r="F43" s="7">
        <v>1000</v>
      </c>
      <c r="G43" s="7">
        <f>(D43*F43)</f>
        <v>100000</v>
      </c>
    </row>
    <row r="44" spans="1:11" ht="12.75" customHeight="1" x14ac:dyDescent="0.25">
      <c r="A44" s="3"/>
      <c r="B44" s="57" t="s">
        <v>58</v>
      </c>
      <c r="C44" s="5" t="s">
        <v>56</v>
      </c>
      <c r="D44" s="6">
        <v>175</v>
      </c>
      <c r="E44" s="5" t="s">
        <v>59</v>
      </c>
      <c r="F44" s="7">
        <v>1400</v>
      </c>
      <c r="G44" s="7">
        <f t="shared" ref="G44:G53" si="1">(D44*F44)</f>
        <v>245000</v>
      </c>
    </row>
    <row r="45" spans="1:11" ht="12.75" customHeight="1" x14ac:dyDescent="0.25">
      <c r="A45" s="3"/>
      <c r="B45" s="56" t="s">
        <v>60</v>
      </c>
      <c r="C45" s="5"/>
      <c r="D45" s="6"/>
      <c r="E45" s="5"/>
      <c r="F45" s="7"/>
      <c r="G45" s="7">
        <f t="shared" si="1"/>
        <v>0</v>
      </c>
    </row>
    <row r="46" spans="1:11" ht="12.75" customHeight="1" x14ac:dyDescent="0.25">
      <c r="A46" s="3"/>
      <c r="B46" s="57" t="s">
        <v>61</v>
      </c>
      <c r="C46" s="9" t="s">
        <v>56</v>
      </c>
      <c r="D46" s="8">
        <v>2</v>
      </c>
      <c r="E46" s="9" t="s">
        <v>62</v>
      </c>
      <c r="F46" s="7">
        <v>7700</v>
      </c>
      <c r="G46" s="7">
        <f t="shared" si="1"/>
        <v>15400</v>
      </c>
    </row>
    <row r="47" spans="1:11" ht="12.75" customHeight="1" x14ac:dyDescent="0.25">
      <c r="A47" s="3"/>
      <c r="B47" s="57" t="s">
        <v>63</v>
      </c>
      <c r="C47" s="9" t="s">
        <v>64</v>
      </c>
      <c r="D47" s="6">
        <v>0.25</v>
      </c>
      <c r="E47" s="5" t="s">
        <v>65</v>
      </c>
      <c r="F47" s="7">
        <v>36100</v>
      </c>
      <c r="G47" s="7">
        <f t="shared" si="1"/>
        <v>9025</v>
      </c>
    </row>
    <row r="48" spans="1:11" ht="12.75" customHeight="1" x14ac:dyDescent="0.25">
      <c r="A48" s="3"/>
      <c r="B48" s="56" t="s">
        <v>66</v>
      </c>
      <c r="C48" s="5"/>
      <c r="D48" s="6"/>
      <c r="E48" s="59"/>
      <c r="F48" s="7"/>
      <c r="G48" s="7">
        <f t="shared" si="1"/>
        <v>0</v>
      </c>
    </row>
    <row r="49" spans="1:7" ht="12.75" customHeight="1" x14ac:dyDescent="0.25">
      <c r="A49" s="3"/>
      <c r="B49" s="57" t="s">
        <v>105</v>
      </c>
      <c r="C49" s="9" t="s">
        <v>64</v>
      </c>
      <c r="D49" s="6">
        <v>1</v>
      </c>
      <c r="E49" s="5" t="s">
        <v>67</v>
      </c>
      <c r="F49" s="7">
        <v>33190</v>
      </c>
      <c r="G49" s="7">
        <f t="shared" si="1"/>
        <v>33190</v>
      </c>
    </row>
    <row r="50" spans="1:7" ht="12.75" customHeight="1" x14ac:dyDescent="0.25">
      <c r="A50" s="3"/>
      <c r="B50" s="56" t="s">
        <v>68</v>
      </c>
      <c r="C50" s="9"/>
      <c r="D50" s="8"/>
      <c r="E50" s="5"/>
      <c r="F50" s="7"/>
      <c r="G50" s="7">
        <f t="shared" si="1"/>
        <v>0</v>
      </c>
    </row>
    <row r="51" spans="1:7" ht="12.75" customHeight="1" x14ac:dyDescent="0.25">
      <c r="A51" s="3"/>
      <c r="B51" s="57" t="s">
        <v>106</v>
      </c>
      <c r="C51" s="9" t="s">
        <v>64</v>
      </c>
      <c r="D51" s="8">
        <v>1</v>
      </c>
      <c r="E51" s="5" t="s">
        <v>65</v>
      </c>
      <c r="F51" s="7">
        <v>13100</v>
      </c>
      <c r="G51" s="7">
        <f t="shared" si="1"/>
        <v>13100</v>
      </c>
    </row>
    <row r="52" spans="1:7" ht="12.75" customHeight="1" x14ac:dyDescent="0.25">
      <c r="A52" s="3"/>
      <c r="B52" s="56" t="s">
        <v>69</v>
      </c>
      <c r="C52" s="9"/>
      <c r="D52" s="8"/>
      <c r="E52" s="9"/>
      <c r="F52" s="7"/>
      <c r="G52" s="16"/>
    </row>
    <row r="53" spans="1:7" ht="12.75" customHeight="1" x14ac:dyDescent="0.25">
      <c r="A53" s="3"/>
      <c r="B53" s="57" t="s">
        <v>107</v>
      </c>
      <c r="C53" s="9" t="s">
        <v>64</v>
      </c>
      <c r="D53" s="8">
        <v>2</v>
      </c>
      <c r="E53" s="9" t="s">
        <v>70</v>
      </c>
      <c r="F53" s="7">
        <v>13000</v>
      </c>
      <c r="G53" s="7">
        <f t="shared" si="1"/>
        <v>26000</v>
      </c>
    </row>
    <row r="54" spans="1:7" ht="13.5" customHeight="1" x14ac:dyDescent="0.25">
      <c r="A54" s="3"/>
      <c r="B54" s="43" t="s">
        <v>71</v>
      </c>
      <c r="C54" s="48"/>
      <c r="D54" s="48"/>
      <c r="E54" s="48"/>
      <c r="F54" s="49"/>
      <c r="G54" s="50">
        <f>SUM(G42:G53)</f>
        <v>441715</v>
      </c>
    </row>
    <row r="55" spans="1:7" ht="12" customHeight="1" x14ac:dyDescent="0.25">
      <c r="A55" s="3"/>
      <c r="B55" s="17"/>
      <c r="C55" s="17"/>
      <c r="D55" s="17"/>
      <c r="E55" s="21"/>
      <c r="F55" s="20"/>
      <c r="G55" s="20"/>
    </row>
    <row r="56" spans="1:7" ht="12" customHeight="1" x14ac:dyDescent="0.25">
      <c r="A56" s="3"/>
      <c r="B56" s="40" t="s">
        <v>72</v>
      </c>
      <c r="C56" s="19"/>
      <c r="D56" s="19"/>
      <c r="E56" s="19"/>
      <c r="F56" s="18"/>
      <c r="G56" s="18"/>
    </row>
    <row r="57" spans="1:7" ht="24" customHeight="1" x14ac:dyDescent="0.25">
      <c r="A57" s="3"/>
      <c r="B57" s="51" t="s">
        <v>73</v>
      </c>
      <c r="C57" s="41" t="s">
        <v>52</v>
      </c>
      <c r="D57" s="41" t="s">
        <v>53</v>
      </c>
      <c r="E57" s="51" t="s">
        <v>27</v>
      </c>
      <c r="F57" s="41" t="s">
        <v>28</v>
      </c>
      <c r="G57" s="51" t="s">
        <v>29</v>
      </c>
    </row>
    <row r="58" spans="1:7" ht="12.75" customHeight="1" x14ac:dyDescent="0.25">
      <c r="A58" s="3"/>
      <c r="B58" s="14" t="s">
        <v>74</v>
      </c>
      <c r="C58" s="5" t="s">
        <v>75</v>
      </c>
      <c r="D58" s="7">
        <v>1</v>
      </c>
      <c r="E58" s="15" t="s">
        <v>76</v>
      </c>
      <c r="F58" s="7">
        <v>35000</v>
      </c>
      <c r="G58" s="7">
        <f>D58*F58</f>
        <v>35000</v>
      </c>
    </row>
    <row r="59" spans="1:7" ht="13.5" customHeight="1" x14ac:dyDescent="0.25">
      <c r="A59" s="3"/>
      <c r="B59" s="62" t="s">
        <v>77</v>
      </c>
      <c r="C59" s="61"/>
      <c r="D59" s="61"/>
      <c r="E59" s="61"/>
      <c r="F59" s="60"/>
      <c r="G59" s="63">
        <f>SUM(G58:G58)</f>
        <v>35000</v>
      </c>
    </row>
    <row r="60" spans="1:7" ht="12" customHeight="1" x14ac:dyDescent="0.25">
      <c r="A60" s="3"/>
      <c r="B60" s="17"/>
      <c r="C60" s="17"/>
      <c r="D60" s="17"/>
      <c r="E60" s="17"/>
      <c r="F60" s="20"/>
      <c r="G60" s="20"/>
    </row>
    <row r="61" spans="1:7" ht="12" customHeight="1" x14ac:dyDescent="0.25">
      <c r="A61" s="3"/>
      <c r="B61" s="64" t="s">
        <v>78</v>
      </c>
      <c r="C61" s="65"/>
      <c r="D61" s="65"/>
      <c r="E61" s="65"/>
      <c r="F61" s="65"/>
      <c r="G61" s="66">
        <f>G27+G38+G54+G59</f>
        <v>2291715</v>
      </c>
    </row>
    <row r="62" spans="1:7" ht="12" customHeight="1" x14ac:dyDescent="0.25">
      <c r="A62" s="3"/>
      <c r="B62" s="67" t="s">
        <v>79</v>
      </c>
      <c r="C62" s="34"/>
      <c r="D62" s="34"/>
      <c r="E62" s="34"/>
      <c r="F62" s="34"/>
      <c r="G62" s="68">
        <f>G61*0.05</f>
        <v>114585.75</v>
      </c>
    </row>
    <row r="63" spans="1:7" ht="12" customHeight="1" x14ac:dyDescent="0.25">
      <c r="A63" s="3"/>
      <c r="B63" s="69" t="s">
        <v>80</v>
      </c>
      <c r="C63" s="33"/>
      <c r="D63" s="33"/>
      <c r="E63" s="33"/>
      <c r="F63" s="33"/>
      <c r="G63" s="70">
        <f>G62+G61</f>
        <v>2406300.75</v>
      </c>
    </row>
    <row r="64" spans="1:7" ht="12" customHeight="1" x14ac:dyDescent="0.25">
      <c r="A64" s="3"/>
      <c r="B64" s="67" t="s">
        <v>81</v>
      </c>
      <c r="C64" s="34"/>
      <c r="D64" s="34"/>
      <c r="E64" s="34"/>
      <c r="F64" s="34"/>
      <c r="G64" s="68">
        <f>G12</f>
        <v>3300000</v>
      </c>
    </row>
    <row r="65" spans="1:255" ht="12" customHeight="1" x14ac:dyDescent="0.25">
      <c r="A65" s="3"/>
      <c r="B65" s="71" t="s">
        <v>82</v>
      </c>
      <c r="C65" s="72"/>
      <c r="D65" s="72"/>
      <c r="E65" s="72"/>
      <c r="F65" s="72"/>
      <c r="G65" s="73">
        <f>G64-G63</f>
        <v>893699.25</v>
      </c>
    </row>
    <row r="66" spans="1:255" s="76" customFormat="1" ht="12" customHeight="1" x14ac:dyDescent="0.15">
      <c r="A66" s="23"/>
      <c r="B66" s="24" t="s">
        <v>83</v>
      </c>
      <c r="C66" s="22"/>
      <c r="D66" s="22"/>
      <c r="E66" s="22"/>
      <c r="F66" s="22"/>
      <c r="G66" s="74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  <c r="IQ66" s="75"/>
      <c r="IR66" s="75"/>
      <c r="IS66" s="75"/>
      <c r="IT66" s="75"/>
      <c r="IU66" s="75"/>
    </row>
    <row r="67" spans="1:255" s="76" customFormat="1" ht="12.75" customHeight="1" thickBot="1" x14ac:dyDescent="0.2">
      <c r="A67" s="23"/>
      <c r="B67" s="25"/>
      <c r="C67" s="22"/>
      <c r="D67" s="22"/>
      <c r="E67" s="22"/>
      <c r="F67" s="22"/>
      <c r="G67" s="74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  <c r="IQ67" s="75"/>
      <c r="IR67" s="75"/>
      <c r="IS67" s="75"/>
      <c r="IT67" s="75"/>
      <c r="IU67" s="75"/>
    </row>
    <row r="68" spans="1:255" s="76" customFormat="1" ht="12" customHeight="1" x14ac:dyDescent="0.15">
      <c r="A68" s="23"/>
      <c r="B68" s="80" t="s">
        <v>84</v>
      </c>
      <c r="C68" s="81"/>
      <c r="D68" s="81"/>
      <c r="E68" s="81"/>
      <c r="F68" s="82"/>
      <c r="G68" s="74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  <c r="IQ68" s="75"/>
      <c r="IR68" s="75"/>
      <c r="IS68" s="75"/>
      <c r="IT68" s="75"/>
      <c r="IU68" s="75"/>
    </row>
    <row r="69" spans="1:255" s="76" customFormat="1" ht="12" customHeight="1" x14ac:dyDescent="0.15">
      <c r="A69" s="23"/>
      <c r="B69" s="83" t="s">
        <v>85</v>
      </c>
      <c r="C69" s="23"/>
      <c r="D69" s="23"/>
      <c r="E69" s="23"/>
      <c r="F69" s="84"/>
      <c r="G69" s="74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  <c r="IQ69" s="75"/>
      <c r="IR69" s="75"/>
      <c r="IS69" s="75"/>
      <c r="IT69" s="75"/>
      <c r="IU69" s="75"/>
    </row>
    <row r="70" spans="1:255" s="76" customFormat="1" ht="12" customHeight="1" x14ac:dyDescent="0.15">
      <c r="A70" s="23"/>
      <c r="B70" s="83" t="s">
        <v>86</v>
      </c>
      <c r="C70" s="23"/>
      <c r="D70" s="23"/>
      <c r="E70" s="23"/>
      <c r="F70" s="84"/>
      <c r="G70" s="74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  <c r="IQ70" s="75"/>
      <c r="IR70" s="75"/>
      <c r="IS70" s="75"/>
      <c r="IT70" s="75"/>
      <c r="IU70" s="75"/>
    </row>
    <row r="71" spans="1:255" s="76" customFormat="1" ht="12" customHeight="1" x14ac:dyDescent="0.15">
      <c r="A71" s="23"/>
      <c r="B71" s="83" t="s">
        <v>87</v>
      </c>
      <c r="C71" s="23"/>
      <c r="D71" s="23"/>
      <c r="E71" s="23"/>
      <c r="F71" s="84"/>
      <c r="G71" s="74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  <c r="IQ71" s="75"/>
      <c r="IR71" s="75"/>
      <c r="IS71" s="75"/>
      <c r="IT71" s="75"/>
      <c r="IU71" s="75"/>
    </row>
    <row r="72" spans="1:255" s="76" customFormat="1" ht="12" customHeight="1" x14ac:dyDescent="0.15">
      <c r="A72" s="23"/>
      <c r="B72" s="83" t="s">
        <v>88</v>
      </c>
      <c r="C72" s="23"/>
      <c r="D72" s="23"/>
      <c r="E72" s="23"/>
      <c r="F72" s="84"/>
      <c r="G72" s="74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  <c r="IQ72" s="75"/>
      <c r="IR72" s="75"/>
      <c r="IS72" s="75"/>
      <c r="IT72" s="75"/>
      <c r="IU72" s="75"/>
    </row>
    <row r="73" spans="1:255" s="76" customFormat="1" ht="12" customHeight="1" x14ac:dyDescent="0.15">
      <c r="A73" s="23"/>
      <c r="B73" s="83" t="s">
        <v>89</v>
      </c>
      <c r="C73" s="23"/>
      <c r="D73" s="23"/>
      <c r="E73" s="23"/>
      <c r="F73" s="84"/>
      <c r="G73" s="74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  <c r="IQ73" s="75"/>
      <c r="IR73" s="75"/>
      <c r="IS73" s="75"/>
      <c r="IT73" s="75"/>
      <c r="IU73" s="75"/>
    </row>
    <row r="74" spans="1:255" s="76" customFormat="1" ht="12.75" customHeight="1" thickBot="1" x14ac:dyDescent="0.2">
      <c r="A74" s="23"/>
      <c r="B74" s="85" t="s">
        <v>90</v>
      </c>
      <c r="C74" s="86"/>
      <c r="D74" s="86"/>
      <c r="E74" s="86"/>
      <c r="F74" s="87"/>
      <c r="G74" s="74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  <c r="IQ74" s="75"/>
      <c r="IR74" s="75"/>
      <c r="IS74" s="75"/>
      <c r="IT74" s="75"/>
      <c r="IU74" s="75"/>
    </row>
    <row r="75" spans="1:255" s="76" customFormat="1" ht="12.75" customHeight="1" x14ac:dyDescent="0.15">
      <c r="A75" s="23"/>
      <c r="B75" s="25"/>
      <c r="C75" s="23"/>
      <c r="D75" s="23"/>
      <c r="E75" s="23"/>
      <c r="F75" s="23"/>
      <c r="G75" s="74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  <c r="IQ75" s="75"/>
      <c r="IR75" s="75"/>
      <c r="IS75" s="75"/>
      <c r="IT75" s="75"/>
      <c r="IU75" s="75"/>
    </row>
    <row r="76" spans="1:255" s="76" customFormat="1" ht="15" customHeight="1" x14ac:dyDescent="0.15">
      <c r="A76" s="23"/>
      <c r="B76" s="102" t="s">
        <v>91</v>
      </c>
      <c r="C76" s="103"/>
      <c r="D76" s="88"/>
      <c r="E76" s="26"/>
      <c r="F76" s="26"/>
      <c r="G76" s="74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  <c r="IQ76" s="75"/>
      <c r="IR76" s="75"/>
      <c r="IS76" s="75"/>
      <c r="IT76" s="75"/>
      <c r="IU76" s="75"/>
    </row>
    <row r="77" spans="1:255" s="76" customFormat="1" ht="12" customHeight="1" x14ac:dyDescent="0.15">
      <c r="A77" s="23"/>
      <c r="B77" s="89" t="s">
        <v>73</v>
      </c>
      <c r="C77" s="90" t="s">
        <v>92</v>
      </c>
      <c r="D77" s="91" t="s">
        <v>93</v>
      </c>
      <c r="E77" s="26"/>
      <c r="F77" s="26"/>
      <c r="G77" s="74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  <c r="IQ77" s="75"/>
      <c r="IR77" s="75"/>
      <c r="IS77" s="75"/>
      <c r="IT77" s="75"/>
      <c r="IU77" s="75"/>
    </row>
    <row r="78" spans="1:255" s="76" customFormat="1" ht="12" customHeight="1" x14ac:dyDescent="0.15">
      <c r="A78" s="23"/>
      <c r="B78" s="92" t="s">
        <v>94</v>
      </c>
      <c r="C78" s="93">
        <f>G27</f>
        <v>1575000</v>
      </c>
      <c r="D78" s="94">
        <f>(C78/C84)</f>
        <v>0.65453164987792989</v>
      </c>
      <c r="E78" s="26"/>
      <c r="F78" s="26"/>
      <c r="G78" s="74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  <c r="IQ78" s="75"/>
      <c r="IR78" s="75"/>
      <c r="IS78" s="75"/>
      <c r="IT78" s="75"/>
      <c r="IU78" s="75"/>
    </row>
    <row r="79" spans="1:255" s="76" customFormat="1" ht="12" customHeight="1" x14ac:dyDescent="0.15">
      <c r="A79" s="23"/>
      <c r="B79" s="92" t="s">
        <v>95</v>
      </c>
      <c r="C79" s="95">
        <v>0</v>
      </c>
      <c r="D79" s="94">
        <v>0</v>
      </c>
      <c r="E79" s="26"/>
      <c r="F79" s="26"/>
      <c r="G79" s="74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  <c r="IQ79" s="75"/>
      <c r="IR79" s="75"/>
      <c r="IS79" s="75"/>
      <c r="IT79" s="75"/>
      <c r="IU79" s="75"/>
    </row>
    <row r="80" spans="1:255" s="76" customFormat="1" ht="12" customHeight="1" x14ac:dyDescent="0.15">
      <c r="A80" s="23"/>
      <c r="B80" s="92" t="s">
        <v>96</v>
      </c>
      <c r="C80" s="93">
        <f>G38</f>
        <v>240000</v>
      </c>
      <c r="D80" s="94">
        <f>(C80/C84)</f>
        <v>9.9738156171875023E-2</v>
      </c>
      <c r="E80" s="26"/>
      <c r="F80" s="26"/>
      <c r="G80" s="74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  <c r="IQ80" s="75"/>
      <c r="IR80" s="75"/>
      <c r="IS80" s="75"/>
      <c r="IT80" s="75"/>
      <c r="IU80" s="75"/>
    </row>
    <row r="81" spans="1:255" s="76" customFormat="1" ht="12" customHeight="1" x14ac:dyDescent="0.15">
      <c r="A81" s="23"/>
      <c r="B81" s="92" t="s">
        <v>51</v>
      </c>
      <c r="C81" s="93">
        <f>G54</f>
        <v>441715</v>
      </c>
      <c r="D81" s="94">
        <f>(C81/C84)</f>
        <v>0.18356599855608241</v>
      </c>
      <c r="E81" s="26"/>
      <c r="F81" s="26"/>
      <c r="G81" s="74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  <c r="IQ81" s="75"/>
      <c r="IR81" s="75"/>
      <c r="IS81" s="75"/>
      <c r="IT81" s="75"/>
      <c r="IU81" s="75"/>
    </row>
    <row r="82" spans="1:255" s="76" customFormat="1" ht="12" customHeight="1" x14ac:dyDescent="0.15">
      <c r="A82" s="23"/>
      <c r="B82" s="92" t="s">
        <v>97</v>
      </c>
      <c r="C82" s="96">
        <f>G59</f>
        <v>35000</v>
      </c>
      <c r="D82" s="94">
        <f>(C82/C84)</f>
        <v>1.4545147775065107E-2</v>
      </c>
      <c r="E82" s="27"/>
      <c r="F82" s="27"/>
      <c r="G82" s="74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  <c r="IQ82" s="75"/>
      <c r="IR82" s="75"/>
      <c r="IS82" s="75"/>
      <c r="IT82" s="75"/>
      <c r="IU82" s="75"/>
    </row>
    <row r="83" spans="1:255" s="76" customFormat="1" ht="12" customHeight="1" x14ac:dyDescent="0.15">
      <c r="A83" s="23"/>
      <c r="B83" s="92" t="s">
        <v>98</v>
      </c>
      <c r="C83" s="96">
        <f>G62</f>
        <v>114585.75</v>
      </c>
      <c r="D83" s="94">
        <f>(C83/C84)</f>
        <v>4.7619047619047616E-2</v>
      </c>
      <c r="E83" s="27"/>
      <c r="F83" s="27"/>
      <c r="G83" s="74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  <c r="IQ83" s="75"/>
      <c r="IR83" s="75"/>
      <c r="IS83" s="75"/>
      <c r="IT83" s="75"/>
      <c r="IU83" s="75"/>
    </row>
    <row r="84" spans="1:255" s="76" customFormat="1" ht="12.75" customHeight="1" x14ac:dyDescent="0.15">
      <c r="A84" s="23"/>
      <c r="B84" s="89" t="s">
        <v>99</v>
      </c>
      <c r="C84" s="97">
        <f>SUM(C78:C83)</f>
        <v>2406300.75</v>
      </c>
      <c r="D84" s="98">
        <f>SUM(D78:D83)</f>
        <v>1</v>
      </c>
      <c r="E84" s="27"/>
      <c r="F84" s="27"/>
      <c r="G84" s="74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  <c r="IQ84" s="75"/>
      <c r="IR84" s="75"/>
      <c r="IS84" s="75"/>
      <c r="IT84" s="75"/>
      <c r="IU84" s="75"/>
    </row>
    <row r="85" spans="1:255" s="76" customFormat="1" ht="12" customHeight="1" x14ac:dyDescent="0.15">
      <c r="A85" s="23"/>
      <c r="B85" s="25"/>
      <c r="C85" s="22"/>
      <c r="D85" s="22"/>
      <c r="E85" s="22"/>
      <c r="F85" s="22"/>
      <c r="G85" s="74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  <c r="IQ85" s="75"/>
      <c r="IR85" s="75"/>
      <c r="IS85" s="75"/>
      <c r="IT85" s="75"/>
      <c r="IU85" s="75"/>
    </row>
    <row r="86" spans="1:255" s="76" customFormat="1" ht="12.75" customHeight="1" x14ac:dyDescent="0.15">
      <c r="A86" s="23"/>
      <c r="B86" s="77"/>
      <c r="C86" s="22"/>
      <c r="D86" s="22"/>
      <c r="E86" s="22"/>
      <c r="F86" s="22"/>
      <c r="G86" s="74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  <c r="IQ86" s="75"/>
      <c r="IR86" s="75"/>
      <c r="IS86" s="75"/>
      <c r="IT86" s="75"/>
      <c r="IU86" s="75"/>
    </row>
    <row r="87" spans="1:255" s="76" customFormat="1" ht="12" customHeight="1" x14ac:dyDescent="0.15">
      <c r="A87" s="23"/>
      <c r="B87" s="99"/>
      <c r="C87" s="100" t="s">
        <v>100</v>
      </c>
      <c r="D87" s="99"/>
      <c r="E87" s="99"/>
      <c r="F87" s="27"/>
      <c r="G87" s="74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  <c r="IQ87" s="75"/>
      <c r="IR87" s="75"/>
      <c r="IS87" s="75"/>
      <c r="IT87" s="75"/>
      <c r="IU87" s="75"/>
    </row>
    <row r="88" spans="1:255" s="76" customFormat="1" ht="12" customHeight="1" x14ac:dyDescent="0.15">
      <c r="A88" s="23"/>
      <c r="B88" s="89" t="s">
        <v>101</v>
      </c>
      <c r="C88" s="101">
        <v>2000</v>
      </c>
      <c r="D88" s="101">
        <v>2200</v>
      </c>
      <c r="E88" s="101">
        <v>2400</v>
      </c>
      <c r="F88" s="28"/>
      <c r="G88" s="78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  <c r="IQ88" s="75"/>
      <c r="IR88" s="75"/>
      <c r="IS88" s="75"/>
      <c r="IT88" s="75"/>
      <c r="IU88" s="75"/>
    </row>
    <row r="89" spans="1:255" s="76" customFormat="1" ht="12.75" customHeight="1" x14ac:dyDescent="0.15">
      <c r="A89" s="23"/>
      <c r="B89" s="89" t="s">
        <v>102</v>
      </c>
      <c r="C89" s="101">
        <f>(G63/C88)</f>
        <v>1203.1503749999999</v>
      </c>
      <c r="D89" s="101">
        <f>(G63/D88)</f>
        <v>1093.7730681818182</v>
      </c>
      <c r="E89" s="101">
        <f>(G63/E88)</f>
        <v>1002.6253124999999</v>
      </c>
      <c r="F89" s="28"/>
      <c r="G89" s="78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  <c r="FD89" s="75"/>
      <c r="FE89" s="75"/>
      <c r="FF89" s="75"/>
      <c r="FG89" s="75"/>
      <c r="FH89" s="75"/>
      <c r="FI89" s="75"/>
      <c r="FJ89" s="75"/>
      <c r="FK89" s="75"/>
      <c r="FL89" s="75"/>
      <c r="FM89" s="75"/>
      <c r="FN89" s="75"/>
      <c r="FO89" s="75"/>
      <c r="FP89" s="75"/>
      <c r="FQ89" s="75"/>
      <c r="FR89" s="75"/>
      <c r="FS89" s="75"/>
      <c r="FT89" s="75"/>
      <c r="FU89" s="75"/>
      <c r="FV89" s="75"/>
      <c r="FW89" s="75"/>
      <c r="FX89" s="75"/>
      <c r="FY89" s="75"/>
      <c r="FZ89" s="75"/>
      <c r="GA89" s="75"/>
      <c r="GB89" s="75"/>
      <c r="GC89" s="75"/>
      <c r="GD89" s="75"/>
      <c r="GE89" s="75"/>
      <c r="GF89" s="75"/>
      <c r="GG89" s="75"/>
      <c r="GH89" s="75"/>
      <c r="GI89" s="75"/>
      <c r="GJ89" s="75"/>
      <c r="GK89" s="75"/>
      <c r="GL89" s="75"/>
      <c r="GM89" s="75"/>
      <c r="GN89" s="75"/>
      <c r="GO89" s="75"/>
      <c r="GP89" s="75"/>
      <c r="GQ89" s="75"/>
      <c r="GR89" s="75"/>
      <c r="GS89" s="75"/>
      <c r="GT89" s="75"/>
      <c r="GU89" s="75"/>
      <c r="GV89" s="75"/>
      <c r="GW89" s="75"/>
      <c r="GX89" s="75"/>
      <c r="GY89" s="75"/>
      <c r="GZ89" s="75"/>
      <c r="HA89" s="75"/>
      <c r="HB89" s="75"/>
      <c r="HC89" s="75"/>
      <c r="HD89" s="75"/>
      <c r="HE89" s="75"/>
      <c r="HF89" s="75"/>
      <c r="HG89" s="75"/>
      <c r="HH89" s="75"/>
      <c r="HI89" s="75"/>
      <c r="HJ89" s="75"/>
      <c r="HK89" s="75"/>
      <c r="HL89" s="75"/>
      <c r="HM89" s="75"/>
      <c r="HN89" s="75"/>
      <c r="HO89" s="75"/>
      <c r="HP89" s="75"/>
      <c r="HQ89" s="75"/>
      <c r="HR89" s="75"/>
      <c r="HS89" s="75"/>
      <c r="HT89" s="75"/>
      <c r="HU89" s="75"/>
      <c r="HV89" s="75"/>
      <c r="HW89" s="75"/>
      <c r="HX89" s="75"/>
      <c r="HY89" s="75"/>
      <c r="HZ89" s="75"/>
      <c r="IA89" s="75"/>
      <c r="IB89" s="75"/>
      <c r="IC89" s="75"/>
      <c r="ID89" s="75"/>
      <c r="IE89" s="75"/>
      <c r="IF89" s="75"/>
      <c r="IG89" s="75"/>
      <c r="IH89" s="75"/>
      <c r="II89" s="75"/>
      <c r="IJ89" s="75"/>
      <c r="IK89" s="75"/>
      <c r="IL89" s="75"/>
      <c r="IM89" s="75"/>
      <c r="IN89" s="75"/>
      <c r="IO89" s="75"/>
      <c r="IP89" s="75"/>
      <c r="IQ89" s="75"/>
      <c r="IR89" s="75"/>
      <c r="IS89" s="75"/>
      <c r="IT89" s="75"/>
      <c r="IU89" s="75"/>
    </row>
    <row r="90" spans="1:255" s="76" customFormat="1" ht="15.6" customHeight="1" x14ac:dyDescent="0.15">
      <c r="A90" s="23"/>
      <c r="B90" s="24" t="s">
        <v>103</v>
      </c>
      <c r="C90" s="23"/>
      <c r="D90" s="23"/>
      <c r="E90" s="23"/>
      <c r="F90" s="23"/>
      <c r="G90" s="23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75"/>
      <c r="EU90" s="75"/>
      <c r="EV90" s="75"/>
      <c r="EW90" s="75"/>
      <c r="EX90" s="75"/>
      <c r="EY90" s="75"/>
      <c r="EZ90" s="75"/>
      <c r="FA90" s="75"/>
      <c r="FB90" s="75"/>
      <c r="FC90" s="75"/>
      <c r="FD90" s="75"/>
      <c r="FE90" s="75"/>
      <c r="FF90" s="75"/>
      <c r="FG90" s="75"/>
      <c r="FH90" s="75"/>
      <c r="FI90" s="75"/>
      <c r="FJ90" s="75"/>
      <c r="FK90" s="75"/>
      <c r="FL90" s="75"/>
      <c r="FM90" s="75"/>
      <c r="FN90" s="75"/>
      <c r="FO90" s="75"/>
      <c r="FP90" s="75"/>
      <c r="FQ90" s="75"/>
      <c r="FR90" s="75"/>
      <c r="FS90" s="75"/>
      <c r="FT90" s="75"/>
      <c r="FU90" s="75"/>
      <c r="FV90" s="75"/>
      <c r="FW90" s="75"/>
      <c r="FX90" s="75"/>
      <c r="FY90" s="75"/>
      <c r="FZ90" s="75"/>
      <c r="GA90" s="75"/>
      <c r="GB90" s="75"/>
      <c r="GC90" s="75"/>
      <c r="GD90" s="75"/>
      <c r="GE90" s="75"/>
      <c r="GF90" s="75"/>
      <c r="GG90" s="75"/>
      <c r="GH90" s="75"/>
      <c r="GI90" s="75"/>
      <c r="GJ90" s="75"/>
      <c r="GK90" s="75"/>
      <c r="GL90" s="75"/>
      <c r="GM90" s="75"/>
      <c r="GN90" s="75"/>
      <c r="GO90" s="75"/>
      <c r="GP90" s="75"/>
      <c r="GQ90" s="75"/>
      <c r="GR90" s="75"/>
      <c r="GS90" s="75"/>
      <c r="GT90" s="75"/>
      <c r="GU90" s="75"/>
      <c r="GV90" s="75"/>
      <c r="GW90" s="75"/>
      <c r="GX90" s="75"/>
      <c r="GY90" s="75"/>
      <c r="GZ90" s="75"/>
      <c r="HA90" s="75"/>
      <c r="HB90" s="75"/>
      <c r="HC90" s="75"/>
      <c r="HD90" s="75"/>
      <c r="HE90" s="75"/>
      <c r="HF90" s="75"/>
      <c r="HG90" s="75"/>
      <c r="HH90" s="75"/>
      <c r="HI90" s="75"/>
      <c r="HJ90" s="75"/>
      <c r="HK90" s="75"/>
      <c r="HL90" s="75"/>
      <c r="HM90" s="75"/>
      <c r="HN90" s="75"/>
      <c r="HO90" s="75"/>
      <c r="HP90" s="75"/>
      <c r="HQ90" s="75"/>
      <c r="HR90" s="75"/>
      <c r="HS90" s="75"/>
      <c r="HT90" s="75"/>
      <c r="HU90" s="75"/>
      <c r="HV90" s="75"/>
      <c r="HW90" s="75"/>
      <c r="HX90" s="75"/>
      <c r="HY90" s="75"/>
      <c r="HZ90" s="75"/>
      <c r="IA90" s="75"/>
      <c r="IB90" s="75"/>
      <c r="IC90" s="75"/>
      <c r="ID90" s="75"/>
      <c r="IE90" s="75"/>
      <c r="IF90" s="75"/>
      <c r="IG90" s="75"/>
      <c r="IH90" s="75"/>
      <c r="II90" s="75"/>
      <c r="IJ90" s="75"/>
      <c r="IK90" s="75"/>
      <c r="IL90" s="75"/>
      <c r="IM90" s="75"/>
      <c r="IN90" s="75"/>
      <c r="IO90" s="75"/>
      <c r="IP90" s="75"/>
      <c r="IQ90" s="75"/>
      <c r="IR90" s="75"/>
      <c r="IS90" s="75"/>
      <c r="IT90" s="75"/>
      <c r="IU90" s="75"/>
    </row>
    <row r="91" spans="1:255" s="76" customFormat="1" ht="11.25" customHeight="1" x14ac:dyDescent="0.15">
      <c r="A91" s="79"/>
      <c r="B91" s="79"/>
      <c r="C91" s="79"/>
      <c r="D91" s="79"/>
      <c r="E91" s="79"/>
      <c r="F91" s="79"/>
      <c r="G91" s="79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75"/>
      <c r="EU91" s="75"/>
      <c r="EV91" s="75"/>
      <c r="EW91" s="75"/>
      <c r="EX91" s="75"/>
      <c r="EY91" s="75"/>
      <c r="EZ91" s="75"/>
      <c r="FA91" s="75"/>
      <c r="FB91" s="75"/>
      <c r="FC91" s="75"/>
      <c r="FD91" s="75"/>
      <c r="FE91" s="75"/>
      <c r="FF91" s="75"/>
      <c r="FG91" s="75"/>
      <c r="FH91" s="75"/>
      <c r="FI91" s="75"/>
      <c r="FJ91" s="75"/>
      <c r="FK91" s="75"/>
      <c r="FL91" s="75"/>
      <c r="FM91" s="75"/>
      <c r="FN91" s="75"/>
      <c r="FO91" s="75"/>
      <c r="FP91" s="75"/>
      <c r="FQ91" s="75"/>
      <c r="FR91" s="75"/>
      <c r="FS91" s="75"/>
      <c r="FT91" s="75"/>
      <c r="FU91" s="75"/>
      <c r="FV91" s="75"/>
      <c r="FW91" s="75"/>
      <c r="FX91" s="75"/>
      <c r="FY91" s="75"/>
      <c r="FZ91" s="75"/>
      <c r="GA91" s="75"/>
      <c r="GB91" s="75"/>
      <c r="GC91" s="75"/>
      <c r="GD91" s="75"/>
      <c r="GE91" s="75"/>
      <c r="GF91" s="75"/>
      <c r="GG91" s="75"/>
      <c r="GH91" s="75"/>
      <c r="GI91" s="75"/>
      <c r="GJ91" s="75"/>
      <c r="GK91" s="75"/>
      <c r="GL91" s="75"/>
      <c r="GM91" s="75"/>
      <c r="GN91" s="75"/>
      <c r="GO91" s="75"/>
      <c r="GP91" s="75"/>
      <c r="GQ91" s="75"/>
      <c r="GR91" s="75"/>
      <c r="GS91" s="75"/>
      <c r="GT91" s="75"/>
      <c r="GU91" s="75"/>
      <c r="GV91" s="75"/>
      <c r="GW91" s="75"/>
      <c r="GX91" s="75"/>
      <c r="GY91" s="75"/>
      <c r="GZ91" s="75"/>
      <c r="HA91" s="75"/>
      <c r="HB91" s="75"/>
      <c r="HC91" s="75"/>
      <c r="HD91" s="75"/>
      <c r="HE91" s="75"/>
      <c r="HF91" s="75"/>
      <c r="HG91" s="75"/>
      <c r="HH91" s="75"/>
      <c r="HI91" s="75"/>
      <c r="HJ91" s="75"/>
      <c r="HK91" s="75"/>
      <c r="HL91" s="75"/>
      <c r="HM91" s="75"/>
      <c r="HN91" s="75"/>
      <c r="HO91" s="75"/>
      <c r="HP91" s="75"/>
      <c r="HQ91" s="75"/>
      <c r="HR91" s="75"/>
      <c r="HS91" s="75"/>
      <c r="HT91" s="75"/>
      <c r="HU91" s="75"/>
      <c r="HV91" s="75"/>
      <c r="HW91" s="75"/>
      <c r="HX91" s="75"/>
      <c r="HY91" s="75"/>
      <c r="HZ91" s="75"/>
      <c r="IA91" s="75"/>
      <c r="IB91" s="75"/>
      <c r="IC91" s="75"/>
      <c r="ID91" s="75"/>
      <c r="IE91" s="75"/>
      <c r="IF91" s="75"/>
      <c r="IG91" s="75"/>
      <c r="IH91" s="75"/>
      <c r="II91" s="75"/>
      <c r="IJ91" s="75"/>
      <c r="IK91" s="75"/>
      <c r="IL91" s="75"/>
      <c r="IM91" s="75"/>
      <c r="IN91" s="75"/>
      <c r="IO91" s="75"/>
      <c r="IP91" s="75"/>
      <c r="IQ91" s="75"/>
      <c r="IR91" s="75"/>
      <c r="IS91" s="75"/>
      <c r="IT91" s="75"/>
      <c r="IU91" s="75"/>
    </row>
    <row r="92" spans="1:255" s="76" customFormat="1" ht="11.25" customHeight="1" x14ac:dyDescent="0.15">
      <c r="A92" s="79"/>
      <c r="B92" s="79"/>
      <c r="C92" s="79"/>
      <c r="D92" s="79"/>
      <c r="E92" s="79"/>
      <c r="F92" s="79"/>
      <c r="G92" s="79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5"/>
      <c r="GF92" s="75"/>
      <c r="GG92" s="75"/>
      <c r="GH92" s="75"/>
      <c r="GI92" s="75"/>
      <c r="GJ92" s="75"/>
      <c r="GK92" s="75"/>
      <c r="GL92" s="75"/>
      <c r="GM92" s="75"/>
      <c r="GN92" s="75"/>
      <c r="GO92" s="75"/>
      <c r="GP92" s="75"/>
      <c r="GQ92" s="75"/>
      <c r="GR92" s="75"/>
      <c r="GS92" s="75"/>
      <c r="GT92" s="75"/>
      <c r="GU92" s="75"/>
      <c r="GV92" s="75"/>
      <c r="GW92" s="75"/>
      <c r="GX92" s="75"/>
      <c r="GY92" s="75"/>
      <c r="GZ92" s="75"/>
      <c r="HA92" s="75"/>
      <c r="HB92" s="75"/>
      <c r="HC92" s="75"/>
      <c r="HD92" s="75"/>
      <c r="HE92" s="75"/>
      <c r="HF92" s="75"/>
      <c r="HG92" s="75"/>
      <c r="HH92" s="75"/>
      <c r="HI92" s="75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  <c r="IO92" s="75"/>
      <c r="IP92" s="75"/>
      <c r="IQ92" s="75"/>
      <c r="IR92" s="75"/>
      <c r="IS92" s="75"/>
      <c r="IT92" s="75"/>
      <c r="IU92" s="75"/>
    </row>
    <row r="93" spans="1:255" s="76" customFormat="1" ht="11.25" customHeight="1" x14ac:dyDescent="0.15">
      <c r="A93" s="79"/>
      <c r="B93" s="79"/>
      <c r="C93" s="79"/>
      <c r="D93" s="79"/>
      <c r="E93" s="79"/>
      <c r="F93" s="79"/>
      <c r="G93" s="79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5"/>
      <c r="FA93" s="75"/>
      <c r="FB93" s="75"/>
      <c r="FC93" s="75"/>
      <c r="FD93" s="75"/>
      <c r="FE93" s="75"/>
      <c r="FF93" s="75"/>
      <c r="FG93" s="75"/>
      <c r="FH93" s="75"/>
      <c r="FI93" s="75"/>
      <c r="FJ93" s="75"/>
      <c r="FK93" s="75"/>
      <c r="FL93" s="75"/>
      <c r="FM93" s="75"/>
      <c r="FN93" s="75"/>
      <c r="FO93" s="75"/>
      <c r="FP93" s="75"/>
      <c r="FQ93" s="75"/>
      <c r="FR93" s="75"/>
      <c r="FS93" s="75"/>
      <c r="FT93" s="75"/>
      <c r="FU93" s="75"/>
      <c r="FV93" s="75"/>
      <c r="FW93" s="75"/>
      <c r="FX93" s="75"/>
      <c r="FY93" s="75"/>
      <c r="FZ93" s="75"/>
      <c r="GA93" s="75"/>
      <c r="GB93" s="75"/>
      <c r="GC93" s="75"/>
      <c r="GD93" s="75"/>
      <c r="GE93" s="75"/>
      <c r="GF93" s="75"/>
      <c r="GG93" s="75"/>
      <c r="GH93" s="75"/>
      <c r="GI93" s="75"/>
      <c r="GJ93" s="75"/>
      <c r="GK93" s="75"/>
      <c r="GL93" s="75"/>
      <c r="GM93" s="75"/>
      <c r="GN93" s="75"/>
      <c r="GO93" s="75"/>
      <c r="GP93" s="75"/>
      <c r="GQ93" s="75"/>
      <c r="GR93" s="75"/>
      <c r="GS93" s="75"/>
      <c r="GT93" s="75"/>
      <c r="GU93" s="75"/>
      <c r="GV93" s="75"/>
      <c r="GW93" s="75"/>
      <c r="GX93" s="75"/>
      <c r="GY93" s="75"/>
      <c r="GZ93" s="75"/>
      <c r="HA93" s="75"/>
      <c r="HB93" s="75"/>
      <c r="HC93" s="75"/>
      <c r="HD93" s="75"/>
      <c r="HE93" s="75"/>
      <c r="HF93" s="75"/>
      <c r="HG93" s="75"/>
      <c r="HH93" s="75"/>
      <c r="HI93" s="75"/>
      <c r="HJ93" s="75"/>
      <c r="HK93" s="75"/>
      <c r="HL93" s="75"/>
      <c r="HM93" s="75"/>
      <c r="HN93" s="75"/>
      <c r="HO93" s="75"/>
      <c r="HP93" s="75"/>
      <c r="HQ93" s="75"/>
      <c r="HR93" s="75"/>
      <c r="HS93" s="75"/>
      <c r="HT93" s="75"/>
      <c r="HU93" s="75"/>
      <c r="HV93" s="75"/>
      <c r="HW93" s="75"/>
      <c r="HX93" s="75"/>
      <c r="HY93" s="75"/>
      <c r="HZ93" s="75"/>
      <c r="IA93" s="75"/>
      <c r="IB93" s="75"/>
      <c r="IC93" s="75"/>
      <c r="ID93" s="75"/>
      <c r="IE93" s="75"/>
      <c r="IF93" s="75"/>
      <c r="IG93" s="75"/>
      <c r="IH93" s="75"/>
      <c r="II93" s="75"/>
      <c r="IJ93" s="75"/>
      <c r="IK93" s="75"/>
      <c r="IL93" s="75"/>
      <c r="IM93" s="75"/>
      <c r="IN93" s="75"/>
      <c r="IO93" s="75"/>
      <c r="IP93" s="75"/>
      <c r="IQ93" s="75"/>
      <c r="IR93" s="75"/>
      <c r="IS93" s="75"/>
      <c r="IT93" s="75"/>
      <c r="IU93" s="75"/>
    </row>
    <row r="94" spans="1:255" s="76" customFormat="1" ht="11.25" customHeight="1" x14ac:dyDescent="0.15">
      <c r="A94" s="79"/>
      <c r="B94" s="79"/>
      <c r="C94" s="79"/>
      <c r="D94" s="79"/>
      <c r="E94" s="79"/>
      <c r="F94" s="79"/>
      <c r="G94" s="79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  <c r="EQ94" s="75"/>
      <c r="ER94" s="75"/>
      <c r="ES94" s="75"/>
      <c r="ET94" s="75"/>
      <c r="EU94" s="75"/>
      <c r="EV94" s="75"/>
      <c r="EW94" s="75"/>
      <c r="EX94" s="75"/>
      <c r="EY94" s="75"/>
      <c r="EZ94" s="75"/>
      <c r="FA94" s="75"/>
      <c r="FB94" s="75"/>
      <c r="FC94" s="75"/>
      <c r="FD94" s="75"/>
      <c r="FE94" s="75"/>
      <c r="FF94" s="75"/>
      <c r="FG94" s="75"/>
      <c r="FH94" s="75"/>
      <c r="FI94" s="75"/>
      <c r="FJ94" s="75"/>
      <c r="FK94" s="75"/>
      <c r="FL94" s="75"/>
      <c r="FM94" s="75"/>
      <c r="FN94" s="75"/>
      <c r="FO94" s="75"/>
      <c r="FP94" s="75"/>
      <c r="FQ94" s="75"/>
      <c r="FR94" s="75"/>
      <c r="FS94" s="75"/>
      <c r="FT94" s="75"/>
      <c r="FU94" s="75"/>
      <c r="FV94" s="75"/>
      <c r="FW94" s="75"/>
      <c r="FX94" s="75"/>
      <c r="FY94" s="75"/>
      <c r="FZ94" s="75"/>
      <c r="GA94" s="75"/>
      <c r="GB94" s="75"/>
      <c r="GC94" s="75"/>
      <c r="GD94" s="75"/>
      <c r="GE94" s="75"/>
      <c r="GF94" s="75"/>
      <c r="GG94" s="75"/>
      <c r="GH94" s="75"/>
      <c r="GI94" s="75"/>
      <c r="GJ94" s="75"/>
      <c r="GK94" s="75"/>
      <c r="GL94" s="75"/>
      <c r="GM94" s="75"/>
      <c r="GN94" s="75"/>
      <c r="GO94" s="75"/>
      <c r="GP94" s="75"/>
      <c r="GQ94" s="75"/>
      <c r="GR94" s="75"/>
      <c r="GS94" s="75"/>
      <c r="GT94" s="75"/>
      <c r="GU94" s="75"/>
      <c r="GV94" s="75"/>
      <c r="GW94" s="75"/>
      <c r="GX94" s="75"/>
      <c r="GY94" s="75"/>
      <c r="GZ94" s="75"/>
      <c r="HA94" s="75"/>
      <c r="HB94" s="75"/>
      <c r="HC94" s="75"/>
      <c r="HD94" s="75"/>
      <c r="HE94" s="75"/>
      <c r="HF94" s="75"/>
      <c r="HG94" s="75"/>
      <c r="HH94" s="75"/>
      <c r="HI94" s="75"/>
      <c r="HJ94" s="75"/>
      <c r="HK94" s="75"/>
      <c r="HL94" s="75"/>
      <c r="HM94" s="75"/>
      <c r="HN94" s="75"/>
      <c r="HO94" s="75"/>
      <c r="HP94" s="75"/>
      <c r="HQ94" s="75"/>
      <c r="HR94" s="75"/>
      <c r="HS94" s="75"/>
      <c r="HT94" s="75"/>
      <c r="HU94" s="75"/>
      <c r="HV94" s="75"/>
      <c r="HW94" s="75"/>
      <c r="HX94" s="75"/>
      <c r="HY94" s="75"/>
      <c r="HZ94" s="75"/>
      <c r="IA94" s="75"/>
      <c r="IB94" s="75"/>
      <c r="IC94" s="75"/>
      <c r="ID94" s="75"/>
      <c r="IE94" s="75"/>
      <c r="IF94" s="75"/>
      <c r="IG94" s="75"/>
      <c r="IH94" s="75"/>
      <c r="II94" s="75"/>
      <c r="IJ94" s="75"/>
      <c r="IK94" s="75"/>
      <c r="IL94" s="75"/>
      <c r="IM94" s="75"/>
      <c r="IN94" s="75"/>
      <c r="IO94" s="75"/>
      <c r="IP94" s="75"/>
      <c r="IQ94" s="75"/>
      <c r="IR94" s="75"/>
      <c r="IS94" s="75"/>
      <c r="IT94" s="75"/>
      <c r="IU94" s="75"/>
    </row>
    <row r="95" spans="1:255" s="76" customFormat="1" ht="11.25" customHeight="1" x14ac:dyDescent="0.15">
      <c r="A95" s="79"/>
      <c r="B95" s="79"/>
      <c r="C95" s="79"/>
      <c r="D95" s="79"/>
      <c r="E95" s="79"/>
      <c r="F95" s="79"/>
      <c r="G95" s="79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5"/>
      <c r="FA95" s="75"/>
      <c r="FB95" s="75"/>
      <c r="FC95" s="75"/>
      <c r="FD95" s="75"/>
      <c r="FE95" s="75"/>
      <c r="FF95" s="75"/>
      <c r="FG95" s="75"/>
      <c r="FH95" s="75"/>
      <c r="FI95" s="75"/>
      <c r="FJ95" s="75"/>
      <c r="FK95" s="75"/>
      <c r="FL95" s="75"/>
      <c r="FM95" s="75"/>
      <c r="FN95" s="75"/>
      <c r="FO95" s="75"/>
      <c r="FP95" s="75"/>
      <c r="FQ95" s="75"/>
      <c r="FR95" s="75"/>
      <c r="FS95" s="75"/>
      <c r="FT95" s="75"/>
      <c r="FU95" s="75"/>
      <c r="FV95" s="75"/>
      <c r="FW95" s="75"/>
      <c r="FX95" s="75"/>
      <c r="FY95" s="75"/>
      <c r="FZ95" s="75"/>
      <c r="GA95" s="75"/>
      <c r="GB95" s="75"/>
      <c r="GC95" s="75"/>
      <c r="GD95" s="75"/>
      <c r="GE95" s="75"/>
      <c r="GF95" s="75"/>
      <c r="GG95" s="75"/>
      <c r="GH95" s="75"/>
      <c r="GI95" s="75"/>
      <c r="GJ95" s="75"/>
      <c r="GK95" s="75"/>
      <c r="GL95" s="75"/>
      <c r="GM95" s="75"/>
      <c r="GN95" s="75"/>
      <c r="GO95" s="75"/>
      <c r="GP95" s="75"/>
      <c r="GQ95" s="75"/>
      <c r="GR95" s="75"/>
      <c r="GS95" s="75"/>
      <c r="GT95" s="75"/>
      <c r="GU95" s="75"/>
      <c r="GV95" s="75"/>
      <c r="GW95" s="75"/>
      <c r="GX95" s="75"/>
      <c r="GY95" s="75"/>
      <c r="GZ95" s="75"/>
      <c r="HA95" s="75"/>
      <c r="HB95" s="75"/>
      <c r="HC95" s="75"/>
      <c r="HD95" s="75"/>
      <c r="HE95" s="75"/>
      <c r="HF95" s="75"/>
      <c r="HG95" s="75"/>
      <c r="HH95" s="75"/>
      <c r="HI95" s="75"/>
      <c r="HJ95" s="75"/>
      <c r="HK95" s="75"/>
      <c r="HL95" s="75"/>
      <c r="HM95" s="75"/>
      <c r="HN95" s="75"/>
      <c r="HO95" s="75"/>
      <c r="HP95" s="75"/>
      <c r="HQ95" s="75"/>
      <c r="HR95" s="75"/>
      <c r="HS95" s="75"/>
      <c r="HT95" s="75"/>
      <c r="HU95" s="75"/>
      <c r="HV95" s="75"/>
      <c r="HW95" s="75"/>
      <c r="HX95" s="75"/>
      <c r="HY95" s="75"/>
      <c r="HZ95" s="75"/>
      <c r="IA95" s="75"/>
      <c r="IB95" s="75"/>
      <c r="IC95" s="75"/>
      <c r="ID95" s="75"/>
      <c r="IE95" s="75"/>
      <c r="IF95" s="75"/>
      <c r="IG95" s="75"/>
      <c r="IH95" s="75"/>
      <c r="II95" s="75"/>
      <c r="IJ95" s="75"/>
      <c r="IK95" s="75"/>
      <c r="IL95" s="75"/>
      <c r="IM95" s="75"/>
      <c r="IN95" s="75"/>
      <c r="IO95" s="75"/>
      <c r="IP95" s="75"/>
      <c r="IQ95" s="75"/>
      <c r="IR95" s="75"/>
      <c r="IS95" s="75"/>
      <c r="IT95" s="75"/>
      <c r="IU95" s="75"/>
    </row>
    <row r="96" spans="1:255" s="76" customFormat="1" ht="11.25" customHeight="1" x14ac:dyDescent="0.15">
      <c r="A96" s="79"/>
      <c r="B96" s="79"/>
      <c r="C96" s="79"/>
      <c r="D96" s="79"/>
      <c r="E96" s="79"/>
      <c r="F96" s="79"/>
      <c r="G96" s="79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  <c r="EQ96" s="75"/>
      <c r="ER96" s="75"/>
      <c r="ES96" s="75"/>
      <c r="ET96" s="75"/>
      <c r="EU96" s="75"/>
      <c r="EV96" s="75"/>
      <c r="EW96" s="75"/>
      <c r="EX96" s="75"/>
      <c r="EY96" s="75"/>
      <c r="EZ96" s="75"/>
      <c r="FA96" s="75"/>
      <c r="FB96" s="75"/>
      <c r="FC96" s="75"/>
      <c r="FD96" s="75"/>
      <c r="FE96" s="75"/>
      <c r="FF96" s="75"/>
      <c r="FG96" s="75"/>
      <c r="FH96" s="75"/>
      <c r="FI96" s="75"/>
      <c r="FJ96" s="75"/>
      <c r="FK96" s="75"/>
      <c r="FL96" s="75"/>
      <c r="FM96" s="75"/>
      <c r="FN96" s="75"/>
      <c r="FO96" s="75"/>
      <c r="FP96" s="75"/>
      <c r="FQ96" s="75"/>
      <c r="FR96" s="75"/>
      <c r="FS96" s="75"/>
      <c r="FT96" s="75"/>
      <c r="FU96" s="75"/>
      <c r="FV96" s="75"/>
      <c r="FW96" s="75"/>
      <c r="FX96" s="75"/>
      <c r="FY96" s="75"/>
      <c r="FZ96" s="75"/>
      <c r="GA96" s="75"/>
      <c r="GB96" s="75"/>
      <c r="GC96" s="75"/>
      <c r="GD96" s="75"/>
      <c r="GE96" s="75"/>
      <c r="GF96" s="75"/>
      <c r="GG96" s="75"/>
      <c r="GH96" s="75"/>
      <c r="GI96" s="75"/>
      <c r="GJ96" s="75"/>
      <c r="GK96" s="75"/>
      <c r="GL96" s="75"/>
      <c r="GM96" s="75"/>
      <c r="GN96" s="75"/>
      <c r="GO96" s="75"/>
      <c r="GP96" s="75"/>
      <c r="GQ96" s="75"/>
      <c r="GR96" s="75"/>
      <c r="GS96" s="75"/>
      <c r="GT96" s="75"/>
      <c r="GU96" s="75"/>
      <c r="GV96" s="75"/>
      <c r="GW96" s="75"/>
      <c r="GX96" s="75"/>
      <c r="GY96" s="75"/>
      <c r="GZ96" s="75"/>
      <c r="HA96" s="75"/>
      <c r="HB96" s="75"/>
      <c r="HC96" s="75"/>
      <c r="HD96" s="75"/>
      <c r="HE96" s="75"/>
      <c r="HF96" s="75"/>
      <c r="HG96" s="75"/>
      <c r="HH96" s="75"/>
      <c r="HI96" s="75"/>
      <c r="HJ96" s="75"/>
      <c r="HK96" s="75"/>
      <c r="HL96" s="75"/>
      <c r="HM96" s="75"/>
      <c r="HN96" s="75"/>
      <c r="HO96" s="75"/>
      <c r="HP96" s="75"/>
      <c r="HQ96" s="75"/>
      <c r="HR96" s="75"/>
      <c r="HS96" s="75"/>
      <c r="HT96" s="75"/>
      <c r="HU96" s="75"/>
      <c r="HV96" s="75"/>
      <c r="HW96" s="75"/>
      <c r="HX96" s="75"/>
      <c r="HY96" s="75"/>
      <c r="HZ96" s="75"/>
      <c r="IA96" s="75"/>
      <c r="IB96" s="75"/>
      <c r="IC96" s="75"/>
      <c r="ID96" s="75"/>
      <c r="IE96" s="75"/>
      <c r="IF96" s="75"/>
      <c r="IG96" s="75"/>
      <c r="IH96" s="75"/>
      <c r="II96" s="75"/>
      <c r="IJ96" s="75"/>
      <c r="IK96" s="75"/>
      <c r="IL96" s="75"/>
      <c r="IM96" s="75"/>
      <c r="IN96" s="75"/>
      <c r="IO96" s="75"/>
      <c r="IP96" s="75"/>
      <c r="IQ96" s="75"/>
      <c r="IR96" s="75"/>
      <c r="IS96" s="75"/>
      <c r="IT96" s="75"/>
      <c r="IU96" s="75"/>
    </row>
    <row r="97" spans="1:255" s="76" customFormat="1" ht="11.25" customHeight="1" x14ac:dyDescent="0.15">
      <c r="A97" s="79"/>
      <c r="B97" s="79"/>
      <c r="C97" s="79"/>
      <c r="D97" s="79"/>
      <c r="E97" s="79"/>
      <c r="F97" s="79"/>
      <c r="G97" s="79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75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  <c r="EQ97" s="75"/>
      <c r="ER97" s="75"/>
      <c r="ES97" s="75"/>
      <c r="ET97" s="75"/>
      <c r="EU97" s="75"/>
      <c r="EV97" s="75"/>
      <c r="EW97" s="75"/>
      <c r="EX97" s="75"/>
      <c r="EY97" s="75"/>
      <c r="EZ97" s="75"/>
      <c r="FA97" s="75"/>
      <c r="FB97" s="75"/>
      <c r="FC97" s="75"/>
      <c r="FD97" s="75"/>
      <c r="FE97" s="75"/>
      <c r="FF97" s="75"/>
      <c r="FG97" s="75"/>
      <c r="FH97" s="75"/>
      <c r="FI97" s="75"/>
      <c r="FJ97" s="75"/>
      <c r="FK97" s="75"/>
      <c r="FL97" s="75"/>
      <c r="FM97" s="75"/>
      <c r="FN97" s="75"/>
      <c r="FO97" s="75"/>
      <c r="FP97" s="75"/>
      <c r="FQ97" s="75"/>
      <c r="FR97" s="75"/>
      <c r="FS97" s="75"/>
      <c r="FT97" s="75"/>
      <c r="FU97" s="75"/>
      <c r="FV97" s="75"/>
      <c r="FW97" s="75"/>
      <c r="FX97" s="75"/>
      <c r="FY97" s="75"/>
      <c r="FZ97" s="75"/>
      <c r="GA97" s="75"/>
      <c r="GB97" s="75"/>
      <c r="GC97" s="75"/>
      <c r="GD97" s="75"/>
      <c r="GE97" s="75"/>
      <c r="GF97" s="75"/>
      <c r="GG97" s="75"/>
      <c r="GH97" s="75"/>
      <c r="GI97" s="75"/>
      <c r="GJ97" s="75"/>
      <c r="GK97" s="75"/>
      <c r="GL97" s="75"/>
      <c r="GM97" s="75"/>
      <c r="GN97" s="75"/>
      <c r="GO97" s="75"/>
      <c r="GP97" s="75"/>
      <c r="GQ97" s="75"/>
      <c r="GR97" s="75"/>
      <c r="GS97" s="75"/>
      <c r="GT97" s="75"/>
      <c r="GU97" s="75"/>
      <c r="GV97" s="75"/>
      <c r="GW97" s="75"/>
      <c r="GX97" s="75"/>
      <c r="GY97" s="75"/>
      <c r="GZ97" s="75"/>
      <c r="HA97" s="75"/>
      <c r="HB97" s="75"/>
      <c r="HC97" s="75"/>
      <c r="HD97" s="75"/>
      <c r="HE97" s="75"/>
      <c r="HF97" s="75"/>
      <c r="HG97" s="75"/>
      <c r="HH97" s="75"/>
      <c r="HI97" s="75"/>
      <c r="HJ97" s="75"/>
      <c r="HK97" s="75"/>
      <c r="HL97" s="75"/>
      <c r="HM97" s="75"/>
      <c r="HN97" s="75"/>
      <c r="HO97" s="75"/>
      <c r="HP97" s="75"/>
      <c r="HQ97" s="75"/>
      <c r="HR97" s="75"/>
      <c r="HS97" s="75"/>
      <c r="HT97" s="75"/>
      <c r="HU97" s="75"/>
      <c r="HV97" s="75"/>
      <c r="HW97" s="75"/>
      <c r="HX97" s="75"/>
      <c r="HY97" s="75"/>
      <c r="HZ97" s="75"/>
      <c r="IA97" s="75"/>
      <c r="IB97" s="75"/>
      <c r="IC97" s="75"/>
      <c r="ID97" s="75"/>
      <c r="IE97" s="75"/>
      <c r="IF97" s="75"/>
      <c r="IG97" s="75"/>
      <c r="IH97" s="75"/>
      <c r="II97" s="75"/>
      <c r="IJ97" s="75"/>
      <c r="IK97" s="75"/>
      <c r="IL97" s="75"/>
      <c r="IM97" s="75"/>
      <c r="IN97" s="75"/>
      <c r="IO97" s="75"/>
      <c r="IP97" s="75"/>
      <c r="IQ97" s="75"/>
      <c r="IR97" s="75"/>
      <c r="IS97" s="75"/>
      <c r="IT97" s="75"/>
      <c r="IU97" s="75"/>
    </row>
    <row r="98" spans="1:255" s="76" customFormat="1" ht="11.25" customHeight="1" x14ac:dyDescent="0.15">
      <c r="A98" s="79"/>
      <c r="B98" s="79"/>
      <c r="C98" s="79"/>
      <c r="D98" s="79"/>
      <c r="E98" s="79"/>
      <c r="F98" s="79"/>
      <c r="G98" s="79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75"/>
      <c r="DW98" s="75"/>
      <c r="DX98" s="75"/>
      <c r="DY98" s="75"/>
      <c r="DZ98" s="75"/>
      <c r="EA98" s="75"/>
      <c r="EB98" s="75"/>
      <c r="EC98" s="75"/>
      <c r="ED98" s="75"/>
      <c r="EE98" s="75"/>
      <c r="EF98" s="75"/>
      <c r="EG98" s="75"/>
      <c r="EH98" s="75"/>
      <c r="EI98" s="75"/>
      <c r="EJ98" s="75"/>
      <c r="EK98" s="75"/>
      <c r="EL98" s="75"/>
      <c r="EM98" s="75"/>
      <c r="EN98" s="75"/>
      <c r="EO98" s="75"/>
      <c r="EP98" s="75"/>
      <c r="EQ98" s="75"/>
      <c r="ER98" s="75"/>
      <c r="ES98" s="75"/>
      <c r="ET98" s="75"/>
      <c r="EU98" s="75"/>
      <c r="EV98" s="75"/>
      <c r="EW98" s="75"/>
      <c r="EX98" s="75"/>
      <c r="EY98" s="75"/>
      <c r="EZ98" s="75"/>
      <c r="FA98" s="75"/>
      <c r="FB98" s="75"/>
      <c r="FC98" s="75"/>
      <c r="FD98" s="75"/>
      <c r="FE98" s="75"/>
      <c r="FF98" s="75"/>
      <c r="FG98" s="75"/>
      <c r="FH98" s="75"/>
      <c r="FI98" s="75"/>
      <c r="FJ98" s="75"/>
      <c r="FK98" s="75"/>
      <c r="FL98" s="75"/>
      <c r="FM98" s="75"/>
      <c r="FN98" s="75"/>
      <c r="FO98" s="75"/>
      <c r="FP98" s="75"/>
      <c r="FQ98" s="75"/>
      <c r="FR98" s="75"/>
      <c r="FS98" s="75"/>
      <c r="FT98" s="75"/>
      <c r="FU98" s="75"/>
      <c r="FV98" s="75"/>
      <c r="FW98" s="75"/>
      <c r="FX98" s="75"/>
      <c r="FY98" s="75"/>
      <c r="FZ98" s="75"/>
      <c r="GA98" s="75"/>
      <c r="GB98" s="75"/>
      <c r="GC98" s="75"/>
      <c r="GD98" s="75"/>
      <c r="GE98" s="75"/>
      <c r="GF98" s="75"/>
      <c r="GG98" s="75"/>
      <c r="GH98" s="75"/>
      <c r="GI98" s="75"/>
      <c r="GJ98" s="75"/>
      <c r="GK98" s="75"/>
      <c r="GL98" s="75"/>
      <c r="GM98" s="75"/>
      <c r="GN98" s="75"/>
      <c r="GO98" s="75"/>
      <c r="GP98" s="75"/>
      <c r="GQ98" s="75"/>
      <c r="GR98" s="75"/>
      <c r="GS98" s="75"/>
      <c r="GT98" s="75"/>
      <c r="GU98" s="75"/>
      <c r="GV98" s="75"/>
      <c r="GW98" s="75"/>
      <c r="GX98" s="75"/>
      <c r="GY98" s="75"/>
      <c r="GZ98" s="75"/>
      <c r="HA98" s="75"/>
      <c r="HB98" s="75"/>
      <c r="HC98" s="75"/>
      <c r="HD98" s="75"/>
      <c r="HE98" s="75"/>
      <c r="HF98" s="75"/>
      <c r="HG98" s="75"/>
      <c r="HH98" s="75"/>
      <c r="HI98" s="75"/>
      <c r="HJ98" s="75"/>
      <c r="HK98" s="75"/>
      <c r="HL98" s="75"/>
      <c r="HM98" s="75"/>
      <c r="HN98" s="75"/>
      <c r="HO98" s="75"/>
      <c r="HP98" s="75"/>
      <c r="HQ98" s="75"/>
      <c r="HR98" s="75"/>
      <c r="HS98" s="75"/>
      <c r="HT98" s="75"/>
      <c r="HU98" s="75"/>
      <c r="HV98" s="75"/>
      <c r="HW98" s="75"/>
      <c r="HX98" s="75"/>
      <c r="HY98" s="75"/>
      <c r="HZ98" s="75"/>
      <c r="IA98" s="75"/>
      <c r="IB98" s="75"/>
      <c r="IC98" s="75"/>
      <c r="ID98" s="75"/>
      <c r="IE98" s="75"/>
      <c r="IF98" s="75"/>
      <c r="IG98" s="75"/>
      <c r="IH98" s="75"/>
      <c r="II98" s="75"/>
      <c r="IJ98" s="75"/>
      <c r="IK98" s="75"/>
      <c r="IL98" s="75"/>
      <c r="IM98" s="75"/>
      <c r="IN98" s="75"/>
      <c r="IO98" s="75"/>
      <c r="IP98" s="75"/>
      <c r="IQ98" s="75"/>
      <c r="IR98" s="75"/>
      <c r="IS98" s="75"/>
      <c r="IT98" s="75"/>
      <c r="IU98" s="7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5748031496062993" header="0" footer="0"/>
  <pageSetup paperSize="5" scale="58" fitToHeight="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avellano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2023-02-10T18:56:11Z</cp:lastPrinted>
  <dcterms:created xsi:type="dcterms:W3CDTF">2020-11-27T12:49:26Z</dcterms:created>
  <dcterms:modified xsi:type="dcterms:W3CDTF">2023-03-20T13:02:38Z</dcterms:modified>
  <cp:category/>
  <cp:contentStatus/>
</cp:coreProperties>
</file>