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7470" windowHeight="2670"/>
  </bookViews>
  <sheets>
    <sheet name="avell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58" i="1" l="1"/>
  <c r="G25" i="1" l="1"/>
  <c r="G37" i="1" l="1"/>
  <c r="G12" i="1" l="1"/>
  <c r="G48" i="1" l="1"/>
  <c r="G49" i="1"/>
  <c r="G50" i="1"/>
  <c r="G51" i="1"/>
  <c r="G53" i="1" l="1"/>
  <c r="G26" i="1"/>
  <c r="G24" i="1"/>
  <c r="G44" i="1" l="1"/>
  <c r="G45" i="1"/>
  <c r="G46" i="1"/>
  <c r="G47" i="1"/>
  <c r="G23" i="1"/>
  <c r="G22" i="1"/>
  <c r="G59" i="1" l="1"/>
  <c r="C82" i="1" s="1"/>
  <c r="G43" i="1"/>
  <c r="G36" i="1"/>
  <c r="G21" i="1"/>
  <c r="G64" i="1"/>
  <c r="G38" i="1" l="1"/>
  <c r="C80" i="1" s="1"/>
  <c r="G27" i="1"/>
  <c r="C78" i="1" s="1"/>
  <c r="G54" i="1"/>
  <c r="C81" i="1" s="1"/>
  <c r="G61" i="1" l="1"/>
  <c r="G62" i="1" s="1"/>
  <c r="G63" i="1" l="1"/>
  <c r="C83" i="1"/>
  <c r="C84" i="1" s="1"/>
  <c r="D89" i="1" l="1"/>
  <c r="G65" i="1"/>
  <c r="C89" i="1"/>
  <c r="E89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<sst xmlns="http://schemas.openxmlformats.org/spreadsheetml/2006/main" count="148" uniqueCount="111">
  <si>
    <t>RUBRO O CULTIVO</t>
  </si>
  <si>
    <t>AVELLANO EUROPEO</t>
  </si>
  <si>
    <t>RENDIMIENTO (KG/Há.) (PEPA)</t>
  </si>
  <si>
    <t>VARIEDAD</t>
  </si>
  <si>
    <t>BARCELONA CHILENA, TONDA DI GIFFONI</t>
  </si>
  <si>
    <t>FECHA ESTIMADA  PRECIO VENTA</t>
  </si>
  <si>
    <t>MAYO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</si>
  <si>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</si>
  <si>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</si>
  <si>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</si>
  <si>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</si>
  <si>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</si>
  <si>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</si>
  <si>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</si>
  <si>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</si>
  <si>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</si>
  <si>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</si>
  <si>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</si>
  <si>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ABRIL-MAYO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</si>
  <si>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</si>
  <si>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</si>
  <si>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</si>
  <si>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</si>
  <si>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</si>
  <si>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</si>
  <si>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</si>
  <si>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</si>
  <si>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</si>
  <si>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</si>
  <si>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</si>
  <si>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 LIMPIA ACEQUIAS</t>
  </si>
  <si>
    <t>JH</t>
  </si>
  <si>
    <t>ANUAL</t>
  </si>
  <si>
    <t>APLIC.DE PEST. Y FOLIAR.</t>
  </si>
  <si>
    <t>OCTUBRE-ABRIL</t>
  </si>
  <si>
    <t>PODA Y PINTURA DE CORTE</t>
  </si>
  <si>
    <t>MAYO-JUNIO</t>
  </si>
  <si>
    <t>COSECHA</t>
  </si>
  <si>
    <t>RIEGOS</t>
  </si>
  <si>
    <t>SEPT-FEBR</t>
  </si>
  <si>
    <t>CONTROL DE MALEZA</t>
  </si>
  <si>
    <t>MARZO-ABRIL</t>
  </si>
  <si>
    <t>Subtotal Jornadas Hombre</t>
  </si>
  <si>
    <t>JORNADAS ANIMAL</t>
  </si>
  <si>
    <t>N/A</t>
  </si>
  <si>
    <t>Subtotal Jornadas Animal</t>
  </si>
  <si>
    <t>MAQUINARIA</t>
  </si>
  <si>
    <t>APLIC. FITOSANITARIA(4)</t>
  </si>
  <si>
    <t>APLICA. FERTILIZANTES(4)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</si>
  <si>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</si>
  <si>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</si>
  <si>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</si>
  <si>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</si>
  <si>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</si>
  <si>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</si>
  <si>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</si>
  <si>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</si>
  <si>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OCTUBRE-NOVIEMBRE</t>
  </si>
  <si>
    <t>SUPERFOSFATO TRIPLE</t>
  </si>
  <si>
    <t>SEPTIEMBRE-ABRIL</t>
  </si>
  <si>
    <t>FUNGUICIDAS</t>
  </si>
  <si>
    <t>OXICLORURO DE COBRE</t>
  </si>
  <si>
    <t>MARZO-JULIO</t>
  </si>
  <si>
    <t>PREVICUR</t>
  </si>
  <si>
    <t>LT.</t>
  </si>
  <si>
    <t>SEPTIEMBRE-OCTUBRE</t>
  </si>
  <si>
    <t>INSECTICIDAS</t>
  </si>
  <si>
    <t>JUNIO-JULIO</t>
  </si>
  <si>
    <t>INSECTICIDA ACARICIDA</t>
  </si>
  <si>
    <t>HERBICIDAS</t>
  </si>
  <si>
    <t>OCTUBRE-FEBRERO</t>
  </si>
  <si>
    <t>Subtotal Insumos</t>
  </si>
  <si>
    <t>OTROS</t>
  </si>
  <si>
    <t>Item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</si>
  <si>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</si>
  <si>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</si>
  <si>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</si>
  <si>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</si>
  <si>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</si>
  <si>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</si>
  <si>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</si>
  <si>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</si>
  <si>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</si>
  <si>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</si>
  <si>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</si>
  <si>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</si>
  <si>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</si>
  <si>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</si>
  <si>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</si>
  <si>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</si>
  <si>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</si>
  <si>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</si>
  <si>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</si>
  <si>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</si>
  <si>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</si>
  <si>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</si>
  <si>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</si>
  <si>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</si>
  <si>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</si>
  <si>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</si>
  <si>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</si>
  <si>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</si>
  <si>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</si>
  <si>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</si>
  <si>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</si>
  <si>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VERIMARK 500 O SIMILAR</t>
  </si>
  <si>
    <t>ABAMITE ME O SIMILAR</t>
  </si>
  <si>
    <t>ROUNDUP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</si>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</sst>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3" fontId="1" fillId="9" borderId="10" xfId="0" applyNumberFormat="1" applyFont="1" applyFill="1" applyBorder="1" applyAlignment="1">
      <alignment horizontal="right" wrapText="1"/>
    </xf>
    <xf numFmtId="3" fontId="1" fillId="9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/>
    <xf numFmtId="49" fontId="1" fillId="2" borderId="11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NumberFormat="1" applyFont="1" applyBorder="1"/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0" borderId="0" xfId="0" applyNumberFormat="1" applyFont="1"/>
    <xf numFmtId="0" fontId="9" fillId="0" borderId="0" xfId="0" applyFont="1"/>
    <xf numFmtId="0" fontId="14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/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1" fontId="7" fillId="7" borderId="10" xfId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1259758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1" y="194597"/>
          <a:ext cx="6821129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93" zoomScaleNormal="93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14062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9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5" t="s">
        <v>0</v>
      </c>
      <c r="C9" s="36" t="s">
        <v>1</v>
      </c>
      <c r="D9" s="17"/>
      <c r="E9" s="106" t="s">
        <v>2</v>
      </c>
      <c r="F9" s="107"/>
      <c r="G9" s="7">
        <v>2200</v>
      </c>
    </row>
    <row r="10" spans="1:7" ht="25.5" x14ac:dyDescent="0.25">
      <c r="A10" s="3"/>
      <c r="B10" s="10" t="s">
        <v>3</v>
      </c>
      <c r="C10" s="11" t="s">
        <v>4</v>
      </c>
      <c r="D10" s="17"/>
      <c r="E10" s="104" t="s">
        <v>5</v>
      </c>
      <c r="F10" s="105"/>
      <c r="G10" s="12" t="s">
        <v>6</v>
      </c>
    </row>
    <row r="11" spans="1:7" ht="13.5" customHeight="1" x14ac:dyDescent="0.25">
      <c r="A11" s="3"/>
      <c r="B11" s="10" t="s">
        <v>7</v>
      </c>
      <c r="C11" s="12" t="s">
        <v>8</v>
      </c>
      <c r="D11" s="17"/>
      <c r="E11" s="104" t="s">
        <v>9</v>
      </c>
      <c r="F11" s="105"/>
      <c r="G11" s="37">
        <v>1500</v>
      </c>
    </row>
    <row r="12" spans="1:7" ht="11.25" customHeight="1" x14ac:dyDescent="0.25">
      <c r="A12" s="3"/>
      <c r="B12" s="10" t="s">
        <v>10</v>
      </c>
      <c r="C12" s="13" t="s">
        <v>11</v>
      </c>
      <c r="D12" s="17"/>
      <c r="E12" s="4" t="s">
        <v>12</v>
      </c>
      <c r="F12" s="8"/>
      <c r="G12" s="38">
        <f>G9*G11</f>
        <v>3300000</v>
      </c>
    </row>
    <row r="13" spans="1:7" ht="26.25" customHeight="1" x14ac:dyDescent="0.25">
      <c r="A13" s="3"/>
      <c r="B13" s="10" t="s">
        <v>13</v>
      </c>
      <c r="C13" s="13" t="s">
        <v>108</v>
      </c>
      <c r="D13" s="17"/>
      <c r="E13" s="104" t="s">
        <v>14</v>
      </c>
      <c r="F13" s="105"/>
      <c r="G13" s="13" t="s">
        <v>15</v>
      </c>
    </row>
    <row r="14" spans="1:7" ht="33" customHeight="1" x14ac:dyDescent="0.25">
      <c r="A14" s="3"/>
      <c r="B14" s="10" t="s">
        <v>16</v>
      </c>
      <c r="C14" s="13" t="s">
        <v>109</v>
      </c>
      <c r="D14" s="17"/>
      <c r="E14" s="104" t="s">
        <v>17</v>
      </c>
      <c r="F14" s="105"/>
      <c r="G14" s="12" t="s">
        <v>18</v>
      </c>
    </row>
    <row r="15" spans="1:7" ht="21" customHeight="1" x14ac:dyDescent="0.25">
      <c r="A15" s="3"/>
      <c r="B15" s="10" t="s">
        <v>19</v>
      </c>
      <c r="C15" s="12" t="s">
        <v>110</v>
      </c>
      <c r="D15" s="17"/>
      <c r="E15" s="108" t="s">
        <v>20</v>
      </c>
      <c r="F15" s="109"/>
      <c r="G15" s="39" t="s">
        <v>21</v>
      </c>
    </row>
    <row r="16" spans="1:7" ht="12" customHeight="1" x14ac:dyDescent="0.25">
      <c r="A16" s="3"/>
      <c r="B16" s="29"/>
      <c r="C16" s="30"/>
      <c r="D16" s="17"/>
      <c r="E16" s="17"/>
      <c r="F16" s="17"/>
      <c r="G16" s="31"/>
    </row>
    <row r="17" spans="1:7" ht="12" customHeight="1" x14ac:dyDescent="0.25">
      <c r="A17" s="3"/>
      <c r="B17" s="110" t="s">
        <v>22</v>
      </c>
      <c r="C17" s="111"/>
      <c r="D17" s="111"/>
      <c r="E17" s="111"/>
      <c r="F17" s="111"/>
      <c r="G17" s="111"/>
    </row>
    <row r="18" spans="1:7" ht="12" customHeight="1" x14ac:dyDescent="0.25">
      <c r="A18" s="3"/>
      <c r="B18" s="17"/>
      <c r="C18" s="32"/>
      <c r="D18" s="32"/>
      <c r="E18" s="32"/>
      <c r="F18" s="17"/>
      <c r="G18" s="17"/>
    </row>
    <row r="19" spans="1:7" ht="12" customHeight="1" x14ac:dyDescent="0.25">
      <c r="A19" s="3"/>
      <c r="B19" s="40" t="s">
        <v>23</v>
      </c>
      <c r="C19" s="18"/>
      <c r="D19" s="18"/>
      <c r="E19" s="18"/>
      <c r="F19" s="18"/>
      <c r="G19" s="18"/>
    </row>
    <row r="20" spans="1:7" ht="24" customHeight="1" x14ac:dyDescent="0.25">
      <c r="A20" s="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7" ht="12.75" customHeight="1" x14ac:dyDescent="0.25">
      <c r="A21" s="3"/>
      <c r="B21" s="42" t="s">
        <v>30</v>
      </c>
      <c r="C21" s="44" t="s">
        <v>31</v>
      </c>
      <c r="D21" s="45">
        <v>1</v>
      </c>
      <c r="E21" s="44" t="s">
        <v>32</v>
      </c>
      <c r="F21" s="46">
        <v>35000</v>
      </c>
      <c r="G21" s="46">
        <f t="shared" ref="G21:G26" si="0">(D21*F21)</f>
        <v>35000</v>
      </c>
    </row>
    <row r="22" spans="1:7" ht="12.75" customHeight="1" x14ac:dyDescent="0.25">
      <c r="A22" s="3"/>
      <c r="B22" s="42" t="s">
        <v>33</v>
      </c>
      <c r="C22" s="44" t="s">
        <v>31</v>
      </c>
      <c r="D22" s="45">
        <v>2</v>
      </c>
      <c r="E22" s="44" t="s">
        <v>34</v>
      </c>
      <c r="F22" s="46">
        <v>35000</v>
      </c>
      <c r="G22" s="46">
        <f t="shared" si="0"/>
        <v>70000</v>
      </c>
    </row>
    <row r="23" spans="1:7" ht="12.75" customHeight="1" x14ac:dyDescent="0.25">
      <c r="A23" s="3"/>
      <c r="B23" s="42" t="s">
        <v>35</v>
      </c>
      <c r="C23" s="44" t="s">
        <v>31</v>
      </c>
      <c r="D23" s="45">
        <v>5</v>
      </c>
      <c r="E23" s="44" t="s">
        <v>36</v>
      </c>
      <c r="F23" s="46">
        <v>35000</v>
      </c>
      <c r="G23" s="46">
        <f t="shared" si="0"/>
        <v>175000</v>
      </c>
    </row>
    <row r="24" spans="1:7" ht="12.75" customHeight="1" x14ac:dyDescent="0.25">
      <c r="A24" s="3"/>
      <c r="B24" s="42" t="s">
        <v>37</v>
      </c>
      <c r="C24" s="44" t="s">
        <v>31</v>
      </c>
      <c r="D24" s="47">
        <v>30</v>
      </c>
      <c r="E24" s="44" t="s">
        <v>18</v>
      </c>
      <c r="F24" s="46">
        <v>35000</v>
      </c>
      <c r="G24" s="46">
        <f t="shared" si="0"/>
        <v>1050000</v>
      </c>
    </row>
    <row r="25" spans="1:7" ht="12.75" customHeight="1" x14ac:dyDescent="0.25">
      <c r="A25" s="3"/>
      <c r="B25" s="42" t="s">
        <v>38</v>
      </c>
      <c r="C25" s="44" t="s">
        <v>31</v>
      </c>
      <c r="D25" s="47">
        <v>5</v>
      </c>
      <c r="E25" s="44" t="s">
        <v>39</v>
      </c>
      <c r="F25" s="46">
        <v>35000</v>
      </c>
      <c r="G25" s="46">
        <f t="shared" si="0"/>
        <v>175000</v>
      </c>
    </row>
    <row r="26" spans="1:7" ht="12.75" customHeight="1" x14ac:dyDescent="0.25">
      <c r="A26" s="3"/>
      <c r="B26" s="42" t="s">
        <v>40</v>
      </c>
      <c r="C26" s="44" t="s">
        <v>31</v>
      </c>
      <c r="D26" s="45">
        <v>2</v>
      </c>
      <c r="E26" s="44" t="s">
        <v>41</v>
      </c>
      <c r="F26" s="46">
        <v>35000</v>
      </c>
      <c r="G26" s="46">
        <f t="shared" si="0"/>
        <v>70000</v>
      </c>
    </row>
    <row r="27" spans="1:7" ht="12.75" customHeight="1" x14ac:dyDescent="0.25">
      <c r="A27" s="3"/>
      <c r="B27" s="43" t="s">
        <v>42</v>
      </c>
      <c r="C27" s="48"/>
      <c r="D27" s="48"/>
      <c r="E27" s="48"/>
      <c r="F27" s="49"/>
      <c r="G27" s="50">
        <f>SUM(G21:G26)</f>
        <v>1575000</v>
      </c>
    </row>
    <row r="28" spans="1:7" ht="12" customHeight="1" x14ac:dyDescent="0.25">
      <c r="A28" s="3"/>
      <c r="B28" s="17"/>
      <c r="C28" s="17"/>
      <c r="D28" s="17"/>
      <c r="E28" s="17"/>
      <c r="F28" s="20"/>
      <c r="G28" s="20"/>
    </row>
    <row r="29" spans="1:7" ht="12" customHeight="1" x14ac:dyDescent="0.25">
      <c r="A29" s="3"/>
      <c r="B29" s="40" t="s">
        <v>43</v>
      </c>
      <c r="C29" s="19"/>
      <c r="D29" s="19"/>
      <c r="E29" s="19"/>
      <c r="F29" s="18"/>
      <c r="G29" s="18"/>
    </row>
    <row r="30" spans="1:7" ht="24" customHeight="1" x14ac:dyDescent="0.25">
      <c r="A30" s="3"/>
      <c r="B30" s="51" t="s">
        <v>24</v>
      </c>
      <c r="C30" s="41" t="s">
        <v>25</v>
      </c>
      <c r="D30" s="41" t="s">
        <v>26</v>
      </c>
      <c r="E30" s="51" t="s">
        <v>27</v>
      </c>
      <c r="F30" s="41" t="s">
        <v>28</v>
      </c>
      <c r="G30" s="51" t="s">
        <v>29</v>
      </c>
    </row>
    <row r="31" spans="1:7" ht="12" customHeight="1" x14ac:dyDescent="0.25">
      <c r="A31" s="3"/>
      <c r="B31" s="52" t="s">
        <v>44</v>
      </c>
      <c r="C31" s="53"/>
      <c r="D31" s="53"/>
      <c r="E31" s="53"/>
      <c r="F31" s="52"/>
      <c r="G31" s="52"/>
    </row>
    <row r="32" spans="1:7" ht="12" customHeight="1" x14ac:dyDescent="0.25">
      <c r="A32" s="3"/>
      <c r="B32" s="43" t="s">
        <v>45</v>
      </c>
      <c r="C32" s="48"/>
      <c r="D32" s="48"/>
      <c r="E32" s="48"/>
      <c r="F32" s="49"/>
      <c r="G32" s="49"/>
    </row>
    <row r="33" spans="1:11" ht="12" customHeight="1" x14ac:dyDescent="0.25">
      <c r="A33" s="3"/>
      <c r="B33" s="17"/>
      <c r="C33" s="17"/>
      <c r="D33" s="17"/>
      <c r="E33" s="17"/>
      <c r="F33" s="20"/>
      <c r="G33" s="20"/>
    </row>
    <row r="34" spans="1:11" ht="12" customHeight="1" x14ac:dyDescent="0.25">
      <c r="A34" s="3"/>
      <c r="B34" s="40" t="s">
        <v>46</v>
      </c>
      <c r="C34" s="19"/>
      <c r="D34" s="19"/>
      <c r="E34" s="19"/>
      <c r="F34" s="18"/>
      <c r="G34" s="18"/>
    </row>
    <row r="35" spans="1:11" ht="24" customHeight="1" x14ac:dyDescent="0.25">
      <c r="A35" s="3"/>
      <c r="B35" s="51" t="s">
        <v>24</v>
      </c>
      <c r="C35" s="51" t="s">
        <v>25</v>
      </c>
      <c r="D35" s="51" t="s">
        <v>26</v>
      </c>
      <c r="E35" s="51" t="s">
        <v>27</v>
      </c>
      <c r="F35" s="41" t="s">
        <v>28</v>
      </c>
      <c r="G35" s="51" t="s">
        <v>29</v>
      </c>
    </row>
    <row r="36" spans="1:11" ht="12.75" customHeight="1" x14ac:dyDescent="0.25">
      <c r="A36" s="3"/>
      <c r="B36" s="42" t="s">
        <v>47</v>
      </c>
      <c r="C36" s="15" t="s">
        <v>104</v>
      </c>
      <c r="D36" s="54">
        <v>4</v>
      </c>
      <c r="E36" s="15" t="s">
        <v>32</v>
      </c>
      <c r="F36" s="38">
        <v>30000</v>
      </c>
      <c r="G36" s="38">
        <f>(D36*F36)</f>
        <v>120000</v>
      </c>
    </row>
    <row r="37" spans="1:11" ht="12.75" customHeight="1" x14ac:dyDescent="0.25">
      <c r="A37" s="3"/>
      <c r="B37" s="14" t="s">
        <v>48</v>
      </c>
      <c r="C37" s="15" t="s">
        <v>104</v>
      </c>
      <c r="D37" s="54">
        <v>4</v>
      </c>
      <c r="E37" s="15" t="s">
        <v>32</v>
      </c>
      <c r="F37" s="38">
        <v>30000</v>
      </c>
      <c r="G37" s="38">
        <f>(D37*F37)</f>
        <v>120000</v>
      </c>
    </row>
    <row r="38" spans="1:11" ht="12.75" customHeight="1" x14ac:dyDescent="0.25">
      <c r="A38" s="3"/>
      <c r="B38" s="43" t="s">
        <v>49</v>
      </c>
      <c r="C38" s="48"/>
      <c r="D38" s="48"/>
      <c r="E38" s="48"/>
      <c r="F38" s="49"/>
      <c r="G38" s="50">
        <f>SUM(G36:G37)</f>
        <v>240000</v>
      </c>
    </row>
    <row r="39" spans="1:11" ht="12" customHeight="1" x14ac:dyDescent="0.25">
      <c r="A39" s="3"/>
      <c r="B39" s="17"/>
      <c r="C39" s="17"/>
      <c r="D39" s="17"/>
      <c r="E39" s="17"/>
      <c r="F39" s="20"/>
      <c r="G39" s="20"/>
    </row>
    <row r="40" spans="1:11" ht="12" customHeight="1" x14ac:dyDescent="0.25">
      <c r="A40" s="3"/>
      <c r="B40" s="40" t="s">
        <v>50</v>
      </c>
      <c r="C40" s="19"/>
      <c r="D40" s="19"/>
      <c r="E40" s="19"/>
      <c r="F40" s="18"/>
      <c r="G40" s="18"/>
    </row>
    <row r="41" spans="1:11" ht="24" customHeight="1" x14ac:dyDescent="0.25">
      <c r="A41" s="3"/>
      <c r="B41" s="55" t="s">
        <v>51</v>
      </c>
      <c r="C41" s="41" t="s">
        <v>52</v>
      </c>
      <c r="D41" s="41" t="s">
        <v>53</v>
      </c>
      <c r="E41" s="41" t="s">
        <v>27</v>
      </c>
      <c r="F41" s="41" t="s">
        <v>28</v>
      </c>
      <c r="G41" s="41" t="s">
        <v>29</v>
      </c>
      <c r="K41" s="2"/>
    </row>
    <row r="42" spans="1:11" ht="12.75" customHeight="1" x14ac:dyDescent="0.25">
      <c r="A42" s="3"/>
      <c r="B42" s="56" t="s">
        <v>54</v>
      </c>
      <c r="C42" s="58"/>
      <c r="D42" s="58"/>
      <c r="E42" s="58"/>
      <c r="F42" s="58"/>
      <c r="G42" s="58"/>
      <c r="K42" s="2"/>
    </row>
    <row r="43" spans="1:11" ht="12.75" customHeight="1" x14ac:dyDescent="0.25">
      <c r="A43" s="3"/>
      <c r="B43" s="57" t="s">
        <v>55</v>
      </c>
      <c r="C43" s="5" t="s">
        <v>56</v>
      </c>
      <c r="D43" s="6">
        <v>100</v>
      </c>
      <c r="E43" s="5" t="s">
        <v>57</v>
      </c>
      <c r="F43" s="7">
        <v>1000</v>
      </c>
      <c r="G43" s="7">
        <f>(D43*F43)</f>
        <v>100000</v>
      </c>
    </row>
    <row r="44" spans="1:11" ht="12.75" customHeight="1" x14ac:dyDescent="0.25">
      <c r="A44" s="3"/>
      <c r="B44" s="57" t="s">
        <v>58</v>
      </c>
      <c r="C44" s="5" t="s">
        <v>56</v>
      </c>
      <c r="D44" s="6">
        <v>175</v>
      </c>
      <c r="E44" s="5" t="s">
        <v>59</v>
      </c>
      <c r="F44" s="7">
        <v>1400</v>
      </c>
      <c r="G44" s="7">
        <f t="shared" ref="G44:G53" si="1">(D44*F44)</f>
        <v>245000</v>
      </c>
    </row>
    <row r="45" spans="1:11" ht="12.75" customHeight="1" x14ac:dyDescent="0.25">
      <c r="A45" s="3"/>
      <c r="B45" s="56" t="s">
        <v>60</v>
      </c>
      <c r="C45" s="5"/>
      <c r="D45" s="6"/>
      <c r="E45" s="5"/>
      <c r="F45" s="7"/>
      <c r="G45" s="7">
        <f t="shared" si="1"/>
        <v>0</v>
      </c>
    </row>
    <row r="46" spans="1:11" ht="12.75" customHeight="1" x14ac:dyDescent="0.25">
      <c r="A46" s="3"/>
      <c r="B46" s="57" t="s">
        <v>61</v>
      </c>
      <c r="C46" s="9" t="s">
        <v>56</v>
      </c>
      <c r="D46" s="8">
        <v>2</v>
      </c>
      <c r="E46" s="9" t="s">
        <v>62</v>
      </c>
      <c r="F46" s="7">
        <v>7700</v>
      </c>
      <c r="G46" s="7">
        <f t="shared" si="1"/>
        <v>15400</v>
      </c>
    </row>
    <row r="47" spans="1:11" ht="12.75" customHeight="1" x14ac:dyDescent="0.25">
      <c r="A47" s="3"/>
      <c r="B47" s="57" t="s">
        <v>63</v>
      </c>
      <c r="C47" s="9" t="s">
        <v>64</v>
      </c>
      <c r="D47" s="6">
        <v>0.25</v>
      </c>
      <c r="E47" s="5" t="s">
        <v>65</v>
      </c>
      <c r="F47" s="7">
        <v>36100</v>
      </c>
      <c r="G47" s="7">
        <f t="shared" si="1"/>
        <v>9025</v>
      </c>
    </row>
    <row r="48" spans="1:11" ht="12.75" customHeight="1" x14ac:dyDescent="0.25">
      <c r="A48" s="3"/>
      <c r="B48" s="56" t="s">
        <v>66</v>
      </c>
      <c r="C48" s="5"/>
      <c r="D48" s="6"/>
      <c r="E48" s="59"/>
      <c r="F48" s="7"/>
      <c r="G48" s="7">
        <f t="shared" si="1"/>
        <v>0</v>
      </c>
    </row>
    <row r="49" spans="1:7" ht="12.75" customHeight="1" x14ac:dyDescent="0.25">
      <c r="A49" s="3"/>
      <c r="B49" s="57" t="s">
        <v>105</v>
      </c>
      <c r="C49" s="9" t="s">
        <v>64</v>
      </c>
      <c r="D49" s="6">
        <v>1</v>
      </c>
      <c r="E49" s="5" t="s">
        <v>67</v>
      </c>
      <c r="F49" s="7">
        <v>33190</v>
      </c>
      <c r="G49" s="7">
        <f t="shared" si="1"/>
        <v>33190</v>
      </c>
    </row>
    <row r="50" spans="1:7" ht="12.75" customHeight="1" x14ac:dyDescent="0.25">
      <c r="A50" s="3"/>
      <c r="B50" s="56" t="s">
        <v>68</v>
      </c>
      <c r="C50" s="9"/>
      <c r="D50" s="8"/>
      <c r="E50" s="5"/>
      <c r="F50" s="7"/>
      <c r="G50" s="7">
        <f t="shared" si="1"/>
        <v>0</v>
      </c>
    </row>
    <row r="51" spans="1:7" ht="12.75" customHeight="1" x14ac:dyDescent="0.25">
      <c r="A51" s="3"/>
      <c r="B51" s="57" t="s">
        <v>106</v>
      </c>
      <c r="C51" s="9" t="s">
        <v>64</v>
      </c>
      <c r="D51" s="8">
        <v>1</v>
      </c>
      <c r="E51" s="5" t="s">
        <v>65</v>
      </c>
      <c r="F51" s="7">
        <v>13100</v>
      </c>
      <c r="G51" s="7">
        <f t="shared" si="1"/>
        <v>13100</v>
      </c>
    </row>
    <row r="52" spans="1:7" ht="12.75" customHeight="1" x14ac:dyDescent="0.25">
      <c r="A52" s="3"/>
      <c r="B52" s="56" t="s">
        <v>69</v>
      </c>
      <c r="C52" s="9"/>
      <c r="D52" s="8"/>
      <c r="E52" s="9"/>
      <c r="F52" s="7"/>
      <c r="G52" s="16"/>
    </row>
    <row r="53" spans="1:7" ht="12.75" customHeight="1" x14ac:dyDescent="0.25">
      <c r="A53" s="3"/>
      <c r="B53" s="57" t="s">
        <v>107</v>
      </c>
      <c r="C53" s="9" t="s">
        <v>64</v>
      </c>
      <c r="D53" s="8">
        <v>2</v>
      </c>
      <c r="E53" s="9" t="s">
        <v>70</v>
      </c>
      <c r="F53" s="7">
        <v>13000</v>
      </c>
      <c r="G53" s="7">
        <f t="shared" si="1"/>
        <v>26000</v>
      </c>
    </row>
    <row r="54" spans="1:7" ht="13.5" customHeight="1" x14ac:dyDescent="0.25">
      <c r="A54" s="3"/>
      <c r="B54" s="43" t="s">
        <v>71</v>
      </c>
      <c r="C54" s="48"/>
      <c r="D54" s="48"/>
      <c r="E54" s="48"/>
      <c r="F54" s="49"/>
      <c r="G54" s="50">
        <f>SUM(G42:G53)</f>
        <v>441715</v>
      </c>
    </row>
    <row r="55" spans="1:7" ht="12" customHeight="1" x14ac:dyDescent="0.25">
      <c r="A55" s="3"/>
      <c r="B55" s="17"/>
      <c r="C55" s="17"/>
      <c r="D55" s="17"/>
      <c r="E55" s="21"/>
      <c r="F55" s="20"/>
      <c r="G55" s="20"/>
    </row>
    <row r="56" spans="1:7" ht="12" customHeight="1" x14ac:dyDescent="0.25">
      <c r="A56" s="3"/>
      <c r="B56" s="40" t="s">
        <v>72</v>
      </c>
      <c r="C56" s="19"/>
      <c r="D56" s="19"/>
      <c r="E56" s="19"/>
      <c r="F56" s="18"/>
      <c r="G56" s="18"/>
    </row>
    <row r="57" spans="1:7" ht="24" customHeight="1" x14ac:dyDescent="0.25">
      <c r="A57" s="3"/>
      <c r="B57" s="51" t="s">
        <v>73</v>
      </c>
      <c r="C57" s="41" t="s">
        <v>52</v>
      </c>
      <c r="D57" s="41" t="s">
        <v>53</v>
      </c>
      <c r="E57" s="51" t="s">
        <v>27</v>
      </c>
      <c r="F57" s="41" t="s">
        <v>28</v>
      </c>
      <c r="G57" s="51" t="s">
        <v>29</v>
      </c>
    </row>
    <row r="58" spans="1:7" ht="12.75" customHeight="1" x14ac:dyDescent="0.25">
      <c r="A58" s="3"/>
      <c r="B58" s="14" t="s">
        <v>74</v>
      </c>
      <c r="C58" s="5" t="s">
        <v>75</v>
      </c>
      <c r="D58" s="7">
        <v>1</v>
      </c>
      <c r="E58" s="15" t="s">
        <v>76</v>
      </c>
      <c r="F58" s="7">
        <v>35000</v>
      </c>
      <c r="G58" s="7">
        <f>D58*F58</f>
        <v>35000</v>
      </c>
    </row>
    <row r="59" spans="1:7" ht="13.5" customHeight="1" x14ac:dyDescent="0.25">
      <c r="A59" s="3"/>
      <c r="B59" s="62" t="s">
        <v>77</v>
      </c>
      <c r="C59" s="61"/>
      <c r="D59" s="61"/>
      <c r="E59" s="61"/>
      <c r="F59" s="60"/>
      <c r="G59" s="63">
        <f>SUM(G58:G58)</f>
        <v>35000</v>
      </c>
    </row>
    <row r="60" spans="1:7" ht="12" customHeight="1" x14ac:dyDescent="0.25">
      <c r="A60" s="3"/>
      <c r="B60" s="17"/>
      <c r="C60" s="17"/>
      <c r="D60" s="17"/>
      <c r="E60" s="17"/>
      <c r="F60" s="20"/>
      <c r="G60" s="20"/>
    </row>
    <row r="61" spans="1:7" ht="12" customHeight="1" x14ac:dyDescent="0.25">
      <c r="A61" s="3"/>
      <c r="B61" s="64" t="s">
        <v>78</v>
      </c>
      <c r="C61" s="65"/>
      <c r="D61" s="65"/>
      <c r="E61" s="65"/>
      <c r="F61" s="65"/>
      <c r="G61" s="66">
        <f>G27+G38+G54+G59</f>
        <v>2291715</v>
      </c>
    </row>
    <row r="62" spans="1:7" ht="12" customHeight="1" x14ac:dyDescent="0.25">
      <c r="A62" s="3"/>
      <c r="B62" s="67" t="s">
        <v>79</v>
      </c>
      <c r="C62" s="34"/>
      <c r="D62" s="34"/>
      <c r="E62" s="34"/>
      <c r="F62" s="34"/>
      <c r="G62" s="68">
        <f>G61*0.05</f>
        <v>114585.75</v>
      </c>
    </row>
    <row r="63" spans="1:7" ht="12" customHeight="1" x14ac:dyDescent="0.25">
      <c r="A63" s="3"/>
      <c r="B63" s="69" t="s">
        <v>80</v>
      </c>
      <c r="C63" s="33"/>
      <c r="D63" s="33"/>
      <c r="E63" s="33"/>
      <c r="F63" s="33"/>
      <c r="G63" s="70">
        <f>G62+G61</f>
        <v>2406300.75</v>
      </c>
    </row>
    <row r="64" spans="1:7" ht="12" customHeight="1" x14ac:dyDescent="0.25">
      <c r="A64" s="3"/>
      <c r="B64" s="67" t="s">
        <v>81</v>
      </c>
      <c r="C64" s="34"/>
      <c r="D64" s="34"/>
      <c r="E64" s="34"/>
      <c r="F64" s="34"/>
      <c r="G64" s="68">
        <f>G12</f>
        <v>3300000</v>
      </c>
    </row>
    <row r="65" spans="1:255" ht="12" customHeight="1" x14ac:dyDescent="0.25">
      <c r="A65" s="3"/>
      <c r="B65" s="71" t="s">
        <v>82</v>
      </c>
      <c r="C65" s="72"/>
      <c r="D65" s="72"/>
      <c r="E65" s="72"/>
      <c r="F65" s="72"/>
      <c r="G65" s="73">
        <f>G64-G63</f>
        <v>893699.25</v>
      </c>
    </row>
    <row r="66" spans="1:255" s="76" customFormat="1" ht="12" customHeight="1" x14ac:dyDescent="0.15">
      <c r="A66" s="23"/>
      <c r="B66" s="24" t="s">
        <v>83</v>
      </c>
      <c r="C66" s="22"/>
      <c r="D66" s="22"/>
      <c r="E66" s="22"/>
      <c r="F66" s="22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</row>
    <row r="67" spans="1:255" s="76" customFormat="1" ht="12.75" customHeight="1" thickBot="1" x14ac:dyDescent="0.2">
      <c r="A67" s="23"/>
      <c r="B67" s="25"/>
      <c r="C67" s="22"/>
      <c r="D67" s="22"/>
      <c r="E67" s="22"/>
      <c r="F67" s="22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</row>
    <row r="68" spans="1:255" s="76" customFormat="1" ht="12" customHeight="1" x14ac:dyDescent="0.15">
      <c r="A68" s="23"/>
      <c r="B68" s="80" t="s">
        <v>84</v>
      </c>
      <c r="C68" s="81"/>
      <c r="D68" s="81"/>
      <c r="E68" s="81"/>
      <c r="F68" s="82"/>
      <c r="G68" s="74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</row>
    <row r="69" spans="1:255" s="76" customFormat="1" ht="12" customHeight="1" x14ac:dyDescent="0.15">
      <c r="A69" s="23"/>
      <c r="B69" s="83" t="s">
        <v>85</v>
      </c>
      <c r="C69" s="23"/>
      <c r="D69" s="23"/>
      <c r="E69" s="23"/>
      <c r="F69" s="8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15">
      <c r="A70" s="23"/>
      <c r="B70" s="83" t="s">
        <v>86</v>
      </c>
      <c r="C70" s="23"/>
      <c r="D70" s="23"/>
      <c r="E70" s="23"/>
      <c r="F70" s="8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15">
      <c r="A71" s="23"/>
      <c r="B71" s="83" t="s">
        <v>87</v>
      </c>
      <c r="C71" s="23"/>
      <c r="D71" s="23"/>
      <c r="E71" s="23"/>
      <c r="F71" s="8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s="76" customFormat="1" ht="12" customHeight="1" x14ac:dyDescent="0.15">
      <c r="A72" s="23"/>
      <c r="B72" s="83" t="s">
        <v>88</v>
      </c>
      <c r="C72" s="23"/>
      <c r="D72" s="23"/>
      <c r="E72" s="23"/>
      <c r="F72" s="8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</row>
    <row r="73" spans="1:255" s="76" customFormat="1" ht="12" customHeight="1" x14ac:dyDescent="0.15">
      <c r="A73" s="23"/>
      <c r="B73" s="83" t="s">
        <v>89</v>
      </c>
      <c r="C73" s="23"/>
      <c r="D73" s="23"/>
      <c r="E73" s="23"/>
      <c r="F73" s="8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</row>
    <row r="74" spans="1:255" s="76" customFormat="1" ht="12.75" customHeight="1" thickBot="1" x14ac:dyDescent="0.2">
      <c r="A74" s="23"/>
      <c r="B74" s="85" t="s">
        <v>90</v>
      </c>
      <c r="C74" s="86"/>
      <c r="D74" s="86"/>
      <c r="E74" s="86"/>
      <c r="F74" s="87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</row>
    <row r="75" spans="1:255" s="76" customFormat="1" ht="12.75" customHeight="1" x14ac:dyDescent="0.15">
      <c r="A75" s="23"/>
      <c r="B75" s="25"/>
      <c r="C75" s="23"/>
      <c r="D75" s="23"/>
      <c r="E75" s="23"/>
      <c r="F75" s="23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</row>
    <row r="76" spans="1:255" s="76" customFormat="1" ht="15" customHeight="1" x14ac:dyDescent="0.15">
      <c r="A76" s="23"/>
      <c r="B76" s="102" t="s">
        <v>91</v>
      </c>
      <c r="C76" s="103"/>
      <c r="D76" s="88"/>
      <c r="E76" s="26"/>
      <c r="F76" s="26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</row>
    <row r="77" spans="1:255" s="76" customFormat="1" ht="12" customHeight="1" x14ac:dyDescent="0.15">
      <c r="A77" s="23"/>
      <c r="B77" s="89" t="s">
        <v>73</v>
      </c>
      <c r="C77" s="90" t="s">
        <v>92</v>
      </c>
      <c r="D77" s="91" t="s">
        <v>93</v>
      </c>
      <c r="E77" s="26"/>
      <c r="F77" s="26"/>
      <c r="G77" s="74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</row>
    <row r="78" spans="1:255" s="76" customFormat="1" ht="12" customHeight="1" x14ac:dyDescent="0.15">
      <c r="A78" s="23"/>
      <c r="B78" s="92" t="s">
        <v>94</v>
      </c>
      <c r="C78" s="93">
        <f>G27</f>
        <v>1575000</v>
      </c>
      <c r="D78" s="94">
        <f>(C78/C84)</f>
        <v>0.65453164987792989</v>
      </c>
      <c r="E78" s="26"/>
      <c r="F78" s="26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</row>
    <row r="79" spans="1:255" s="76" customFormat="1" ht="12" customHeight="1" x14ac:dyDescent="0.15">
      <c r="A79" s="23"/>
      <c r="B79" s="92" t="s">
        <v>95</v>
      </c>
      <c r="C79" s="95">
        <v>0</v>
      </c>
      <c r="D79" s="94">
        <v>0</v>
      </c>
      <c r="E79" s="26"/>
      <c r="F79" s="26"/>
      <c r="G79" s="7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</row>
    <row r="80" spans="1:255" s="76" customFormat="1" ht="12" customHeight="1" x14ac:dyDescent="0.15">
      <c r="A80" s="23"/>
      <c r="B80" s="92" t="s">
        <v>96</v>
      </c>
      <c r="C80" s="93">
        <f>G38</f>
        <v>240000</v>
      </c>
      <c r="D80" s="94">
        <f>(C80/C84)</f>
        <v>9.9738156171875023E-2</v>
      </c>
      <c r="E80" s="26"/>
      <c r="F80" s="26"/>
      <c r="G80" s="74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</row>
    <row r="81" spans="1:255" s="76" customFormat="1" ht="12" customHeight="1" x14ac:dyDescent="0.15">
      <c r="A81" s="23"/>
      <c r="B81" s="92" t="s">
        <v>51</v>
      </c>
      <c r="C81" s="93">
        <f>G54</f>
        <v>441715</v>
      </c>
      <c r="D81" s="94">
        <f>(C81/C84)</f>
        <v>0.18356599855608241</v>
      </c>
      <c r="E81" s="26"/>
      <c r="F81" s="26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</row>
    <row r="82" spans="1:255" s="76" customFormat="1" ht="12" customHeight="1" x14ac:dyDescent="0.15">
      <c r="A82" s="23"/>
      <c r="B82" s="92" t="s">
        <v>97</v>
      </c>
      <c r="C82" s="96">
        <f>G59</f>
        <v>35000</v>
      </c>
      <c r="D82" s="94">
        <f>(C82/C84)</f>
        <v>1.4545147775065107E-2</v>
      </c>
      <c r="E82" s="27"/>
      <c r="F82" s="27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</row>
    <row r="83" spans="1:255" s="76" customFormat="1" ht="12" customHeight="1" x14ac:dyDescent="0.15">
      <c r="A83" s="23"/>
      <c r="B83" s="92" t="s">
        <v>98</v>
      </c>
      <c r="C83" s="96">
        <f>G62</f>
        <v>114585.75</v>
      </c>
      <c r="D83" s="94">
        <f>(C83/C84)</f>
        <v>4.7619047619047616E-2</v>
      </c>
      <c r="E83" s="27"/>
      <c r="F83" s="27"/>
      <c r="G83" s="74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</row>
    <row r="84" spans="1:255" s="76" customFormat="1" ht="12.75" customHeight="1" x14ac:dyDescent="0.15">
      <c r="A84" s="23"/>
      <c r="B84" s="89" t="s">
        <v>99</v>
      </c>
      <c r="C84" s="97">
        <f>SUM(C78:C83)</f>
        <v>2406300.75</v>
      </c>
      <c r="D84" s="98">
        <f>SUM(D78:D83)</f>
        <v>1</v>
      </c>
      <c r="E84" s="27"/>
      <c r="F84" s="27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</row>
    <row r="85" spans="1:255" s="76" customFormat="1" ht="12" customHeight="1" x14ac:dyDescent="0.15">
      <c r="A85" s="23"/>
      <c r="B85" s="25"/>
      <c r="C85" s="22"/>
      <c r="D85" s="22"/>
      <c r="E85" s="22"/>
      <c r="F85" s="22"/>
      <c r="G85" s="74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</row>
    <row r="86" spans="1:255" s="76" customFormat="1" ht="12.75" customHeight="1" x14ac:dyDescent="0.15">
      <c r="A86" s="23"/>
      <c r="B86" s="77"/>
      <c r="C86" s="22"/>
      <c r="D86" s="22"/>
      <c r="E86" s="22"/>
      <c r="F86" s="22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</row>
    <row r="87" spans="1:255" s="76" customFormat="1" ht="12" customHeight="1" x14ac:dyDescent="0.15">
      <c r="A87" s="23"/>
      <c r="B87" s="99"/>
      <c r="C87" s="100" t="s">
        <v>100</v>
      </c>
      <c r="D87" s="99"/>
      <c r="E87" s="99"/>
      <c r="F87" s="27"/>
      <c r="G87" s="74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</row>
    <row r="88" spans="1:255" s="76" customFormat="1" ht="12" customHeight="1" x14ac:dyDescent="0.15">
      <c r="A88" s="23"/>
      <c r="B88" s="89" t="s">
        <v>101</v>
      </c>
      <c r="C88" s="101">
        <v>2000</v>
      </c>
      <c r="D88" s="101">
        <v>2200</v>
      </c>
      <c r="E88" s="101">
        <v>2400</v>
      </c>
      <c r="F88" s="28"/>
      <c r="G88" s="7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</row>
    <row r="89" spans="1:255" s="76" customFormat="1" ht="12.75" customHeight="1" x14ac:dyDescent="0.15">
      <c r="A89" s="23"/>
      <c r="B89" s="89" t="s">
        <v>102</v>
      </c>
      <c r="C89" s="101">
        <f>(G63/C88)</f>
        <v>1203.1503749999999</v>
      </c>
      <c r="D89" s="101">
        <f>(G63/D88)</f>
        <v>1093.7730681818182</v>
      </c>
      <c r="E89" s="101">
        <f>(G63/E88)</f>
        <v>1002.6253124999999</v>
      </c>
      <c r="F89" s="28"/>
      <c r="G89" s="7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</row>
    <row r="90" spans="1:255" s="76" customFormat="1" ht="15.6" customHeight="1" x14ac:dyDescent="0.15">
      <c r="A90" s="23"/>
      <c r="B90" s="24" t="s">
        <v>103</v>
      </c>
      <c r="C90" s="23"/>
      <c r="D90" s="23"/>
      <c r="E90" s="23"/>
      <c r="F90" s="23"/>
      <c r="G90" s="23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</row>
    <row r="91" spans="1:255" s="76" customFormat="1" ht="11.25" customHeight="1" x14ac:dyDescent="0.15">
      <c r="A91" s="79"/>
      <c r="B91" s="79"/>
      <c r="C91" s="79"/>
      <c r="D91" s="79"/>
      <c r="E91" s="79"/>
      <c r="F91" s="79"/>
      <c r="G91" s="79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</row>
    <row r="92" spans="1:255" s="76" customFormat="1" ht="11.25" customHeight="1" x14ac:dyDescent="0.15">
      <c r="A92" s="79"/>
      <c r="B92" s="79"/>
      <c r="C92" s="79"/>
      <c r="D92" s="79"/>
      <c r="E92" s="79"/>
      <c r="F92" s="79"/>
      <c r="G92" s="79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76" customFormat="1" ht="11.25" customHeight="1" x14ac:dyDescent="0.15">
      <c r="A93" s="79"/>
      <c r="B93" s="79"/>
      <c r="C93" s="79"/>
      <c r="D93" s="79"/>
      <c r="E93" s="79"/>
      <c r="F93" s="79"/>
      <c r="G93" s="79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</row>
    <row r="94" spans="1:255" s="76" customFormat="1" ht="11.25" customHeight="1" x14ac:dyDescent="0.15">
      <c r="A94" s="79"/>
      <c r="B94" s="79"/>
      <c r="C94" s="79"/>
      <c r="D94" s="79"/>
      <c r="E94" s="79"/>
      <c r="F94" s="79"/>
      <c r="G94" s="79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</row>
    <row r="95" spans="1:255" s="76" customFormat="1" ht="11.25" customHeight="1" x14ac:dyDescent="0.15">
      <c r="A95" s="79"/>
      <c r="B95" s="79"/>
      <c r="C95" s="79"/>
      <c r="D95" s="79"/>
      <c r="E95" s="79"/>
      <c r="F95" s="79"/>
      <c r="G95" s="79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</row>
    <row r="96" spans="1:255" s="76" customFormat="1" ht="11.25" customHeight="1" x14ac:dyDescent="0.15">
      <c r="A96" s="79"/>
      <c r="B96" s="79"/>
      <c r="C96" s="79"/>
      <c r="D96" s="79"/>
      <c r="E96" s="79"/>
      <c r="F96" s="79"/>
      <c r="G96" s="79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</row>
    <row r="97" spans="1:255" s="76" customFormat="1" ht="11.25" customHeight="1" x14ac:dyDescent="0.15">
      <c r="A97" s="79"/>
      <c r="B97" s="79"/>
      <c r="C97" s="79"/>
      <c r="D97" s="79"/>
      <c r="E97" s="79"/>
      <c r="F97" s="79"/>
      <c r="G97" s="79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</row>
    <row r="98" spans="1:255" s="76" customFormat="1" ht="11.25" customHeight="1" x14ac:dyDescent="0.15">
      <c r="A98" s="79"/>
      <c r="B98" s="79"/>
      <c r="C98" s="79"/>
      <c r="D98" s="79"/>
      <c r="E98" s="79"/>
      <c r="F98" s="79"/>
      <c r="G98" s="79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5748031496062993" header="0" footer="0"/>
  <pageSetup paperSize="5" scale="58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avellano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2023-02-10T18:56:11Z</cp:lastPrinted>
  <dcterms:created xsi:type="dcterms:W3CDTF">2020-11-27T12:49:26Z</dcterms:created>
  <dcterms:modified xsi:type="dcterms:W3CDTF">2023-03-20T14:40:59Z</dcterms:modified>
  <cp:category/>
  <cp:contentStatus/>
</cp:coreProperties>
</file>