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\Desktop\FT 2023\FT Concepción 33 02022023\"/>
    </mc:Choice>
  </mc:AlternateContent>
  <bookViews>
    <workbookView xWindow="0" yWindow="0" windowWidth="20490" windowHeight="7155"/>
  </bookViews>
  <sheets>
    <sheet name="Avena-Ballica" sheetId="8" r:id="rId1"/>
  </sheets>
  <externalReferences>
    <externalReference r:id="rId2"/>
  </externalReferences>
  <definedNames>
    <definedName name="_xlnm.Print_Area" localSheetId="0">'Avena-Ballica'!$A$1:$G$87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8" l="1"/>
  <c r="G31" i="8"/>
  <c r="C74" i="8" l="1"/>
  <c r="G48" i="8"/>
  <c r="G46" i="8"/>
  <c r="G45" i="8"/>
  <c r="G43" i="8"/>
  <c r="G42" i="8"/>
  <c r="G36" i="8"/>
  <c r="G35" i="8"/>
  <c r="G12" i="8"/>
  <c r="G59" i="8" s="1"/>
  <c r="G25" i="8"/>
  <c r="G24" i="8"/>
  <c r="G23" i="8"/>
  <c r="G22" i="8"/>
  <c r="G21" i="8"/>
  <c r="C13" i="8"/>
  <c r="C12" i="8"/>
  <c r="G26" i="8" l="1"/>
  <c r="G37" i="8"/>
  <c r="C75" i="8" s="1"/>
  <c r="G49" i="8"/>
  <c r="C76" i="8" s="1"/>
  <c r="C73" i="8"/>
  <c r="G56" i="8" l="1"/>
  <c r="G57" i="8" s="1"/>
  <c r="C78" i="8" s="1"/>
  <c r="G58" i="8" l="1"/>
  <c r="C84" i="8" s="1"/>
  <c r="C79" i="8"/>
  <c r="E84" i="8" l="1"/>
  <c r="D84" i="8"/>
  <c r="G60" i="8"/>
  <c r="D77" i="8"/>
  <c r="D76" i="8"/>
  <c r="D75" i="8"/>
  <c r="D73" i="8"/>
  <c r="D78" i="8"/>
  <c r="D79" i="8" l="1"/>
</calcChain>
</file>

<file path=xl/sharedStrings.xml><?xml version="1.0" encoding="utf-8"?>
<sst xmlns="http://schemas.openxmlformats.org/spreadsheetml/2006/main" count="131" uniqueCount="93">
  <si>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</si>
  <si>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</si>
  <si>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</si>
  <si>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</si>
  <si>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</si>
  <si>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</si>
  <si>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</si>
  <si>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</si>
  <si>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</si>
  <si>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</si>
  <si>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</si>
  <si>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</si>
  <si>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</si>
  <si>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</si>
  <si>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</si>
  <si>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</si>
  <si>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</si>
  <si>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</si>
  <si>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</si>
  <si>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</si>
  <si>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</si>
  <si>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</si>
  <si>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</si>
  <si>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</si>
  <si>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</si>
  <si>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Aradura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</si>
  <si>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</si>
  <si>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</si>
  <si>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</si>
  <si>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</si>
  <si>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</si>
  <si>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</si>
  <si>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</si>
  <si>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</si>
  <si>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</si>
  <si>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</si>
  <si>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</si>
  <si>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</si>
  <si>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</si>
  <si>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</si>
  <si>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</si>
  <si>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</si>
  <si>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</si>
  <si>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</si>
  <si>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</si>
  <si>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</si>
  <si>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</si>
  <si>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</si>
  <si>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</si>
  <si>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</si>
  <si>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</si>
  <si>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</si>
  <si>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</si>
  <si>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</si>
  <si>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</si>
  <si>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</si>
  <si>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</si>
  <si>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</si>
  <si>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</si>
  <si>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</si>
  <si>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Todas la comunas del Área</t>
  </si>
  <si>
    <t>Siembra manual</t>
  </si>
  <si>
    <t>Cosecha</t>
  </si>
  <si>
    <t>SEMILLAS</t>
  </si>
  <si>
    <t>Super Fosfato Triple</t>
  </si>
  <si>
    <t>Costo unitario ($/u) (*)</t>
  </si>
  <si>
    <t>abril</t>
  </si>
  <si>
    <t>jm</t>
  </si>
  <si>
    <t>Rastraje</t>
  </si>
  <si>
    <t>ESCENARIOS COSTO UNITARIO  ($/kg)</t>
  </si>
  <si>
    <t>Rendimiento (kg/hà)</t>
  </si>
  <si>
    <t>Aplicación herbicida Barbecho químico</t>
  </si>
  <si>
    <t>J/H</t>
  </si>
  <si>
    <t>Aplic. Herbicida post emergencia</t>
  </si>
  <si>
    <t>RENDIMIENTO (kg/Há.)</t>
  </si>
  <si>
    <t>PRECIO ESPERADO ($/jg)</t>
  </si>
  <si>
    <t>DICIEMBRE-ENERO</t>
  </si>
  <si>
    <t>ABRIL-MAYO</t>
  </si>
  <si>
    <t xml:space="preserve">Aplicación de fertilizante </t>
  </si>
  <si>
    <t>AGOSTO</t>
  </si>
  <si>
    <t>Avena</t>
  </si>
  <si>
    <t>AVENA - BALLICA</t>
  </si>
  <si>
    <t>SP</t>
  </si>
  <si>
    <t>pastoreo supl. Invernal</t>
  </si>
  <si>
    <t>agos-octub</t>
  </si>
  <si>
    <t>sequia</t>
  </si>
  <si>
    <t>Ballica</t>
  </si>
  <si>
    <t>UREA</t>
  </si>
  <si>
    <t>agosto</t>
  </si>
  <si>
    <t>Servicio siembra</t>
  </si>
  <si>
    <t>ha</t>
  </si>
  <si>
    <t>marzo 2023</t>
  </si>
  <si>
    <t>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</si>
</sst>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_-* #,##0.00_-;\-* #,##0.00_-;_-* &quot;-&quot;??_-;_-@_-"/>
    <numFmt numFmtId="168" formatCode="#,##0_ ;\-#,##0\ "/>
  </numFmts>
  <fonts count="26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7"/>
      <color theme="1"/>
      <name val="Helvetica Neue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theme="0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3">
    <xf numFmtId="0" fontId="0" fillId="0" borderId="0" applyNumberFormat="0" applyFill="0" applyBorder="0" applyProtection="0"/>
    <xf numFmtId="0" fontId="18" fillId="0" borderId="16"/>
    <xf numFmtId="167" fontId="20" fillId="0" borderId="16" applyFont="0" applyFill="0" applyBorder="0" applyAlignment="0" applyProtection="0"/>
  </cellStyleXfs>
  <cellXfs count="153">
    <xf numFmtId="0" fontId="0" fillId="0" borderId="0" xfId="0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3" xfId="0" applyFont="1" applyFill="1" applyBorder="1" applyAlignment="1"/>
    <xf numFmtId="0" fontId="2" fillId="2" borderId="6" xfId="0" applyFont="1" applyFill="1" applyBorder="1" applyAlignment="1"/>
    <xf numFmtId="0" fontId="2" fillId="2" borderId="6" xfId="0" applyFont="1" applyFill="1" applyBorder="1" applyAlignment="1">
      <alignment horizontal="justify" wrapText="1"/>
    </xf>
    <xf numFmtId="0" fontId="2" fillId="2" borderId="7" xfId="0" applyFont="1" applyFill="1" applyBorder="1" applyAlignment="1"/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/>
    <xf numFmtId="49" fontId="4" fillId="2" borderId="4" xfId="0" applyNumberFormat="1" applyFont="1" applyFill="1" applyBorder="1" applyAlignment="1">
      <alignment horizontal="center" wrapText="1"/>
    </xf>
    <xf numFmtId="49" fontId="1" fillId="5" borderId="1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3" fontId="2" fillId="2" borderId="13" xfId="0" applyNumberFormat="1" applyFont="1" applyFill="1" applyBorder="1" applyAlignment="1"/>
    <xf numFmtId="49" fontId="1" fillId="3" borderId="9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164" fontId="4" fillId="2" borderId="4" xfId="0" applyNumberFormat="1" applyFont="1" applyFill="1" applyBorder="1" applyAlignment="1"/>
    <xf numFmtId="0" fontId="1" fillId="5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3" fillId="7" borderId="16" xfId="0" applyFont="1" applyFill="1" applyBorder="1" applyAlignment="1"/>
    <xf numFmtId="49" fontId="11" fillId="8" borderId="17" xfId="0" applyNumberFormat="1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0" fontId="8" fillId="7" borderId="15" xfId="0" applyFont="1" applyFill="1" applyBorder="1" applyAlignment="1">
      <alignment vertical="center"/>
    </xf>
    <xf numFmtId="0" fontId="8" fillId="7" borderId="16" xfId="0" applyFont="1" applyFill="1" applyBorder="1" applyAlignment="1">
      <alignment vertical="center"/>
    </xf>
    <xf numFmtId="165" fontId="1" fillId="2" borderId="16" xfId="0" applyNumberFormat="1" applyFont="1" applyFill="1" applyBorder="1" applyAlignment="1">
      <alignment vertical="center"/>
    </xf>
    <xf numFmtId="165" fontId="15" fillId="2" borderId="16" xfId="0" applyNumberFormat="1" applyFont="1" applyFill="1" applyBorder="1" applyAlignment="1">
      <alignment vertical="center"/>
    </xf>
    <xf numFmtId="0" fontId="13" fillId="2" borderId="16" xfId="0" applyFont="1" applyFill="1" applyBorder="1" applyAlignment="1"/>
    <xf numFmtId="49" fontId="0" fillId="2" borderId="16" xfId="0" applyNumberFormat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2" fillId="2" borderId="18" xfId="0" applyFont="1" applyFill="1" applyBorder="1" applyAlignment="1"/>
    <xf numFmtId="3" fontId="2" fillId="2" borderId="18" xfId="0" applyNumberFormat="1" applyFont="1" applyFill="1" applyBorder="1" applyAlignment="1"/>
    <xf numFmtId="49" fontId="1" fillId="5" borderId="19" xfId="0" applyNumberFormat="1" applyFont="1" applyFill="1" applyBorder="1" applyAlignment="1">
      <alignment vertical="center"/>
    </xf>
    <xf numFmtId="0" fontId="1" fillId="5" borderId="20" xfId="0" applyFont="1" applyFill="1" applyBorder="1" applyAlignment="1">
      <alignment vertical="center"/>
    </xf>
    <xf numFmtId="165" fontId="1" fillId="5" borderId="21" xfId="0" applyNumberFormat="1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vertical="center"/>
    </xf>
    <xf numFmtId="165" fontId="1" fillId="3" borderId="23" xfId="0" applyNumberFormat="1" applyFont="1" applyFill="1" applyBorder="1" applyAlignment="1">
      <alignment vertical="center"/>
    </xf>
    <xf numFmtId="49" fontId="1" fillId="5" borderId="22" xfId="0" applyNumberFormat="1" applyFont="1" applyFill="1" applyBorder="1" applyAlignment="1">
      <alignment vertical="center"/>
    </xf>
    <xf numFmtId="165" fontId="1" fillId="5" borderId="23" xfId="0" applyNumberFormat="1" applyFont="1" applyFill="1" applyBorder="1" applyAlignment="1">
      <alignment vertical="center"/>
    </xf>
    <xf numFmtId="49" fontId="1" fillId="5" borderId="24" xfId="0" applyNumberFormat="1" applyFont="1" applyFill="1" applyBorder="1" applyAlignment="1">
      <alignment vertical="center"/>
    </xf>
    <xf numFmtId="0" fontId="8" fillId="5" borderId="25" xfId="0" applyFont="1" applyFill="1" applyBorder="1" applyAlignment="1">
      <alignment vertical="center"/>
    </xf>
    <xf numFmtId="165" fontId="1" fillId="6" borderId="26" xfId="0" applyNumberFormat="1" applyFont="1" applyFill="1" applyBorder="1" applyAlignment="1">
      <alignment vertical="center"/>
    </xf>
    <xf numFmtId="0" fontId="0" fillId="2" borderId="16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/>
    </xf>
    <xf numFmtId="49" fontId="11" fillId="8" borderId="27" xfId="0" applyNumberFormat="1" applyFont="1" applyFill="1" applyBorder="1" applyAlignment="1">
      <alignment vertical="center"/>
    </xf>
    <xf numFmtId="49" fontId="13" fillId="8" borderId="28" xfId="0" applyNumberFormat="1" applyFont="1" applyFill="1" applyBorder="1" applyAlignment="1"/>
    <xf numFmtId="49" fontId="11" fillId="2" borderId="29" xfId="0" applyNumberFormat="1" applyFont="1" applyFill="1" applyBorder="1" applyAlignment="1">
      <alignment vertical="center"/>
    </xf>
    <xf numFmtId="9" fontId="13" fillId="2" borderId="30" xfId="0" applyNumberFormat="1" applyFont="1" applyFill="1" applyBorder="1" applyAlignment="1"/>
    <xf numFmtId="49" fontId="11" fillId="8" borderId="31" xfId="0" applyNumberFormat="1" applyFont="1" applyFill="1" applyBorder="1" applyAlignment="1">
      <alignment vertical="center"/>
    </xf>
    <xf numFmtId="166" fontId="11" fillId="8" borderId="32" xfId="0" applyNumberFormat="1" applyFont="1" applyFill="1" applyBorder="1" applyAlignment="1">
      <alignment vertical="center"/>
    </xf>
    <xf numFmtId="9" fontId="11" fillId="8" borderId="33" xfId="0" applyNumberFormat="1" applyFont="1" applyFill="1" applyBorder="1" applyAlignment="1">
      <alignment vertical="center"/>
    </xf>
    <xf numFmtId="0" fontId="13" fillId="9" borderId="36" xfId="0" applyFont="1" applyFill="1" applyBorder="1" applyAlignment="1"/>
    <xf numFmtId="0" fontId="13" fillId="2" borderId="16" xfId="0" applyFont="1" applyFill="1" applyBorder="1" applyAlignment="1">
      <alignment vertical="center"/>
    </xf>
    <xf numFmtId="49" fontId="13" fillId="2" borderId="16" xfId="0" applyNumberFormat="1" applyFont="1" applyFill="1" applyBorder="1" applyAlignment="1">
      <alignment vertical="center"/>
    </xf>
    <xf numFmtId="49" fontId="11" fillId="2" borderId="37" xfId="0" applyNumberFormat="1" applyFont="1" applyFill="1" applyBorder="1" applyAlignment="1">
      <alignment vertical="center"/>
    </xf>
    <xf numFmtId="0" fontId="13" fillId="2" borderId="38" xfId="0" applyFont="1" applyFill="1" applyBorder="1" applyAlignment="1"/>
    <xf numFmtId="0" fontId="13" fillId="2" borderId="39" xfId="0" applyFont="1" applyFill="1" applyBorder="1" applyAlignment="1"/>
    <xf numFmtId="49" fontId="13" fillId="2" borderId="40" xfId="0" applyNumberFormat="1" applyFont="1" applyFill="1" applyBorder="1" applyAlignment="1">
      <alignment vertical="center"/>
    </xf>
    <xf numFmtId="0" fontId="13" fillId="2" borderId="41" xfId="0" applyFont="1" applyFill="1" applyBorder="1" applyAlignment="1"/>
    <xf numFmtId="49" fontId="13" fillId="2" borderId="42" xfId="0" applyNumberFormat="1" applyFont="1" applyFill="1" applyBorder="1" applyAlignment="1">
      <alignment vertical="center"/>
    </xf>
    <xf numFmtId="0" fontId="13" fillId="2" borderId="43" xfId="0" applyFont="1" applyFill="1" applyBorder="1" applyAlignment="1"/>
    <xf numFmtId="0" fontId="13" fillId="2" borderId="44" xfId="0" applyFont="1" applyFill="1" applyBorder="1" applyAlignment="1"/>
    <xf numFmtId="0" fontId="11" fillId="7" borderId="16" xfId="0" applyFont="1" applyFill="1" applyBorder="1" applyAlignment="1">
      <alignment vertical="center"/>
    </xf>
    <xf numFmtId="0" fontId="8" fillId="9" borderId="15" xfId="0" applyFont="1" applyFill="1" applyBorder="1" applyAlignment="1">
      <alignment vertical="center"/>
    </xf>
    <xf numFmtId="49" fontId="16" fillId="9" borderId="16" xfId="0" applyNumberFormat="1" applyFont="1" applyFill="1" applyBorder="1" applyAlignment="1">
      <alignment vertical="center"/>
    </xf>
    <xf numFmtId="0" fontId="8" fillId="9" borderId="16" xfId="0" applyFont="1" applyFill="1" applyBorder="1" applyAlignment="1">
      <alignment vertical="center"/>
    </xf>
    <xf numFmtId="0" fontId="8" fillId="9" borderId="45" xfId="0" applyFont="1" applyFill="1" applyBorder="1" applyAlignment="1">
      <alignment vertical="center"/>
    </xf>
    <xf numFmtId="49" fontId="11" fillId="8" borderId="46" xfId="0" applyNumberFormat="1" applyFont="1" applyFill="1" applyBorder="1" applyAlignment="1">
      <alignment vertical="center"/>
    </xf>
    <xf numFmtId="0" fontId="11" fillId="8" borderId="47" xfId="0" applyNumberFormat="1" applyFont="1" applyFill="1" applyBorder="1" applyAlignment="1">
      <alignment vertical="center"/>
    </xf>
    <xf numFmtId="0" fontId="11" fillId="8" borderId="48" xfId="0" applyNumberFormat="1" applyFont="1" applyFill="1" applyBorder="1" applyAlignment="1">
      <alignment vertical="center"/>
    </xf>
    <xf numFmtId="166" fontId="11" fillId="8" borderId="33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/>
    <xf numFmtId="0" fontId="4" fillId="2" borderId="4" xfId="0" applyFont="1" applyFill="1" applyBorder="1" applyAlignment="1"/>
    <xf numFmtId="49" fontId="1" fillId="3" borderId="50" xfId="0" applyNumberFormat="1" applyFont="1" applyFill="1" applyBorder="1" applyAlignment="1">
      <alignment horizontal="center" vertical="center"/>
    </xf>
    <xf numFmtId="49" fontId="1" fillId="3" borderId="50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wrapText="1"/>
    </xf>
    <xf numFmtId="49" fontId="4" fillId="2" borderId="4" xfId="0" applyNumberFormat="1" applyFont="1" applyFill="1" applyBorder="1" applyAlignment="1">
      <alignment horizontal="right" wrapText="1"/>
    </xf>
    <xf numFmtId="0" fontId="5" fillId="2" borderId="52" xfId="0" applyFont="1" applyFill="1" applyBorder="1" applyAlignment="1"/>
    <xf numFmtId="49" fontId="1" fillId="3" borderId="53" xfId="0" applyNumberFormat="1" applyFont="1" applyFill="1" applyBorder="1" applyAlignment="1">
      <alignment vertical="center" wrapText="1"/>
    </xf>
    <xf numFmtId="0" fontId="4" fillId="2" borderId="54" xfId="0" applyNumberFormat="1" applyFont="1" applyFill="1" applyBorder="1" applyAlignment="1">
      <alignment horizontal="right" wrapText="1"/>
    </xf>
    <xf numFmtId="0" fontId="2" fillId="2" borderId="55" xfId="0" applyFont="1" applyFill="1" applyBorder="1" applyAlignment="1">
      <alignment wrapText="1"/>
    </xf>
    <xf numFmtId="14" fontId="2" fillId="2" borderId="55" xfId="0" applyNumberFormat="1" applyFont="1" applyFill="1" applyBorder="1" applyAlignment="1"/>
    <xf numFmtId="49" fontId="4" fillId="2" borderId="49" xfId="0" applyNumberFormat="1" applyFont="1" applyFill="1" applyBorder="1" applyAlignment="1">
      <alignment vertical="center" wrapText="1"/>
    </xf>
    <xf numFmtId="0" fontId="4" fillId="2" borderId="49" xfId="0" applyNumberFormat="1" applyFont="1" applyFill="1" applyBorder="1" applyAlignment="1">
      <alignment horizontal="right" wrapText="1"/>
    </xf>
    <xf numFmtId="0" fontId="4" fillId="2" borderId="49" xfId="0" applyNumberFormat="1" applyFont="1" applyFill="1" applyBorder="1" applyAlignment="1">
      <alignment horizontal="right"/>
    </xf>
    <xf numFmtId="17" fontId="4" fillId="2" borderId="49" xfId="0" applyNumberFormat="1" applyFont="1" applyFill="1" applyBorder="1" applyAlignment="1">
      <alignment horizontal="right"/>
    </xf>
    <xf numFmtId="49" fontId="1" fillId="5" borderId="50" xfId="0" applyNumberFormat="1" applyFont="1" applyFill="1" applyBorder="1" applyAlignment="1">
      <alignment vertical="center"/>
    </xf>
    <xf numFmtId="0" fontId="2" fillId="2" borderId="56" xfId="0" applyFont="1" applyFill="1" applyBorder="1" applyAlignment="1">
      <alignment vertical="center"/>
    </xf>
    <xf numFmtId="0" fontId="2" fillId="2" borderId="57" xfId="0" applyFont="1" applyFill="1" applyBorder="1" applyAlignment="1">
      <alignment vertical="center"/>
    </xf>
    <xf numFmtId="49" fontId="1" fillId="3" borderId="16" xfId="0" applyNumberFormat="1" applyFont="1" applyFill="1" applyBorder="1" applyAlignment="1">
      <alignment horizontal="center" vertical="center" wrapText="1"/>
    </xf>
    <xf numFmtId="0" fontId="2" fillId="2" borderId="58" xfId="0" applyFont="1" applyFill="1" applyBorder="1" applyAlignment="1"/>
    <xf numFmtId="0" fontId="2" fillId="2" borderId="59" xfId="0" applyFont="1" applyFill="1" applyBorder="1" applyAlignment="1"/>
    <xf numFmtId="3" fontId="2" fillId="2" borderId="59" xfId="0" applyNumberFormat="1" applyFont="1" applyFill="1" applyBorder="1" applyAlignment="1"/>
    <xf numFmtId="49" fontId="7" fillId="3" borderId="16" xfId="0" applyNumberFormat="1" applyFont="1" applyFill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0" fontId="21" fillId="0" borderId="49" xfId="1" applyFont="1" applyBorder="1" applyAlignment="1">
      <alignment horizontal="left" vertical="center" wrapText="1"/>
    </xf>
    <xf numFmtId="0" fontId="21" fillId="0" borderId="49" xfId="1" applyFont="1" applyBorder="1" applyAlignment="1">
      <alignment horizontal="center"/>
    </xf>
    <xf numFmtId="0" fontId="21" fillId="0" borderId="49" xfId="1" applyFont="1" applyBorder="1"/>
    <xf numFmtId="0" fontId="21" fillId="0" borderId="49" xfId="1" applyFont="1" applyFill="1" applyBorder="1"/>
    <xf numFmtId="0" fontId="21" fillId="0" borderId="49" xfId="1" applyFont="1" applyFill="1" applyBorder="1" applyAlignment="1">
      <alignment horizontal="left" vertical="center"/>
    </xf>
    <xf numFmtId="0" fontId="21" fillId="0" borderId="49" xfId="1" applyFont="1" applyFill="1" applyBorder="1" applyAlignment="1">
      <alignment wrapText="1"/>
    </xf>
    <xf numFmtId="168" fontId="21" fillId="0" borderId="49" xfId="0" applyNumberFormat="1" applyFont="1" applyBorder="1"/>
    <xf numFmtId="3" fontId="21" fillId="0" borderId="49" xfId="1" applyNumberFormat="1" applyFont="1" applyBorder="1"/>
    <xf numFmtId="0" fontId="4" fillId="0" borderId="49" xfId="0" applyFont="1" applyBorder="1" applyAlignment="1"/>
    <xf numFmtId="0" fontId="4" fillId="0" borderId="49" xfId="0" applyFont="1" applyBorder="1" applyAlignment="1">
      <alignment horizontal="center"/>
    </xf>
    <xf numFmtId="3" fontId="4" fillId="0" borderId="49" xfId="0" applyNumberFormat="1" applyFont="1" applyBorder="1" applyAlignment="1"/>
    <xf numFmtId="49" fontId="7" fillId="3" borderId="51" xfId="0" applyNumberFormat="1" applyFont="1" applyFill="1" applyBorder="1" applyAlignment="1">
      <alignment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vertical="center"/>
    </xf>
    <xf numFmtId="168" fontId="7" fillId="3" borderId="51" xfId="0" applyNumberFormat="1" applyFont="1" applyFill="1" applyBorder="1" applyAlignment="1">
      <alignment vertical="center"/>
    </xf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3" fontId="4" fillId="2" borderId="13" xfId="0" applyNumberFormat="1" applyFont="1" applyFill="1" applyBorder="1" applyAlignment="1"/>
    <xf numFmtId="3" fontId="7" fillId="3" borderId="51" xfId="0" applyNumberFormat="1" applyFont="1" applyFill="1" applyBorder="1" applyAlignment="1">
      <alignment vertical="center"/>
    </xf>
    <xf numFmtId="3" fontId="17" fillId="0" borderId="49" xfId="0" applyNumberFormat="1" applyFont="1" applyBorder="1" applyAlignment="1">
      <alignment horizontal="right"/>
    </xf>
    <xf numFmtId="3" fontId="17" fillId="0" borderId="49" xfId="0" applyNumberFormat="1" applyFont="1" applyBorder="1" applyAlignment="1">
      <alignment horizontal="left"/>
    </xf>
    <xf numFmtId="3" fontId="17" fillId="0" borderId="49" xfId="0" applyNumberFormat="1" applyFont="1" applyBorder="1" applyAlignment="1">
      <alignment horizontal="center"/>
    </xf>
    <xf numFmtId="3" fontId="19" fillId="0" borderId="49" xfId="1" applyNumberFormat="1" applyFont="1" applyBorder="1" applyAlignment="1">
      <alignment horizontal="right"/>
    </xf>
    <xf numFmtId="3" fontId="7" fillId="3" borderId="51" xfId="0" applyNumberFormat="1" applyFont="1" applyFill="1" applyBorder="1" applyAlignment="1">
      <alignment horizontal="center" vertical="center"/>
    </xf>
    <xf numFmtId="0" fontId="22" fillId="10" borderId="49" xfId="0" applyFont="1" applyFill="1" applyBorder="1" applyAlignment="1">
      <alignment wrapText="1"/>
    </xf>
    <xf numFmtId="0" fontId="23" fillId="10" borderId="49" xfId="0" applyFont="1" applyFill="1" applyBorder="1" applyAlignment="1">
      <alignment wrapText="1"/>
    </xf>
    <xf numFmtId="0" fontId="23" fillId="10" borderId="49" xfId="0" applyFont="1" applyFill="1" applyBorder="1" applyAlignment="1">
      <alignment horizontal="center" wrapText="1"/>
    </xf>
    <xf numFmtId="0" fontId="24" fillId="0" borderId="49" xfId="0" applyFont="1" applyBorder="1" applyAlignment="1">
      <alignment horizontal="left"/>
    </xf>
    <xf numFmtId="0" fontId="24" fillId="0" borderId="49" xfId="0" applyFont="1" applyBorder="1" applyAlignment="1">
      <alignment horizontal="center"/>
    </xf>
    <xf numFmtId="3" fontId="24" fillId="0" borderId="49" xfId="0" applyNumberFormat="1" applyFont="1" applyBorder="1" applyAlignment="1">
      <alignment horizontal="right"/>
    </xf>
    <xf numFmtId="0" fontId="25" fillId="0" borderId="49" xfId="0" applyFont="1" applyBorder="1" applyAlignment="1">
      <alignment horizontal="left"/>
    </xf>
    <xf numFmtId="168" fontId="21" fillId="10" borderId="49" xfId="0" applyNumberFormat="1" applyFont="1" applyFill="1" applyBorder="1"/>
    <xf numFmtId="49" fontId="7" fillId="3" borderId="14" xfId="0" applyNumberFormat="1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3" fontId="7" fillId="3" borderId="1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right" wrapText="1"/>
    </xf>
    <xf numFmtId="4" fontId="17" fillId="0" borderId="49" xfId="0" applyNumberFormat="1" applyFont="1" applyBorder="1" applyAlignment="1">
      <alignment horizont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16" fillId="9" borderId="34" xfId="0" applyNumberFormat="1" applyFont="1" applyFill="1" applyBorder="1" applyAlignment="1">
      <alignment vertical="center"/>
    </xf>
    <xf numFmtId="0" fontId="11" fillId="9" borderId="35" xfId="0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49" fontId="4" fillId="2" borderId="4" xfId="0" applyNumberFormat="1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49" fontId="4" fillId="2" borderId="4" xfId="0" applyNumberFormat="1" applyFont="1" applyFill="1" applyBorder="1" applyAlignment="1"/>
    <xf numFmtId="0" fontId="4" fillId="2" borderId="4" xfId="0" applyFont="1" applyFill="1" applyBorder="1" applyAlignment="1"/>
  </cellXfs>
  <cellStyles count="3"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0</xdr:rowOff>
    </xdr:from>
    <xdr:to>
      <xdr:col>7</xdr:col>
      <xdr:colOff>0</xdr:colOff>
      <xdr:row>7</xdr:row>
      <xdr:rowOff>9524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4" y="0"/>
          <a:ext cx="6400801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solis/Documents/gasolis/Concepci&#243;n%202018/Cr&#233;dito/FT%20&#193;rea%20Concepci&#243;n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lga crespa"/>
      <sheetName val="Acelga Otoño-Invierno"/>
      <sheetName val="Aji"/>
      <sheetName val="Apiario"/>
      <sheetName val="Apio"/>
      <sheetName val="Arveja Verde"/>
      <sheetName val="Avena Grano"/>
      <sheetName val="Avena-Ballica"/>
      <sheetName val="Avena-Vicia"/>
      <sheetName val="Bovinos leche"/>
      <sheetName val="Cebolla"/>
      <sheetName val="Cerezos"/>
      <sheetName val="Cilantro"/>
      <sheetName val="Espinaca"/>
      <sheetName val="Festulolium Trebol Rosado"/>
      <sheetName val="Festulolium Trebol Blanco"/>
      <sheetName val="Frutilla Estab"/>
      <sheetName val="Frutilla Prod"/>
      <sheetName val="Gladiolos"/>
      <sheetName val="Habas"/>
      <sheetName val="Lechuga"/>
      <sheetName val="Lilium"/>
      <sheetName val="Maiz Choclo"/>
      <sheetName val="Nogales"/>
      <sheetName val="Novillos Engorda"/>
      <sheetName val="Palto"/>
      <sheetName val="Papas Guarda"/>
      <sheetName val="Papas"/>
      <sheetName val="Perejil"/>
      <sheetName val="Poroto granado"/>
      <sheetName val="Poroto seco"/>
      <sheetName val="Poroto verde"/>
      <sheetName val="Tomate Aire Libre"/>
      <sheetName val="Trigo"/>
      <sheetName val="Viña pais"/>
      <sheetName val="Viña moscatel"/>
      <sheetName val="Zapallito Italiano"/>
      <sheetName val="Hoja1"/>
    </sheetNames>
    <sheetDataSet>
      <sheetData sheetId="0">
        <row r="6">
          <cell r="C6" t="str">
            <v>ACELGA</v>
          </cell>
        </row>
        <row r="9">
          <cell r="C9" t="str">
            <v>BIO BIO</v>
          </cell>
        </row>
        <row r="10">
          <cell r="C10" t="str">
            <v>CONCEPCION</v>
          </cell>
        </row>
      </sheetData>
      <sheetData sheetId="1">
        <row r="7">
          <cell r="C7" t="str">
            <v>PENCA BLANCA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G85"/>
  <sheetViews>
    <sheetView tabSelected="1" workbookViewId="0">
      <selection sqref="A1:G87"/>
    </sheetView>
  </sheetViews>
  <sheetFormatPr baseColWidth="10" defaultRowHeight="15" x14ac:dyDescent="0.25"/>
  <cols>
    <col min="1" max="1" width="8.28515625" customWidth="1"/>
    <col min="2" max="2" width="21.140625" customWidth="1"/>
    <col min="3" max="3" width="18.140625" customWidth="1"/>
    <col min="5" max="5" width="14.5703125" customWidth="1"/>
    <col min="6" max="6" width="13.85546875" customWidth="1"/>
    <col min="7" max="7" width="17" customWidth="1"/>
  </cols>
  <sheetData>
    <row r="1" spans="2:7" x14ac:dyDescent="0.25">
      <c r="B1" s="1"/>
      <c r="C1" s="1"/>
      <c r="D1" s="1"/>
      <c r="E1" s="1"/>
      <c r="F1" s="1"/>
      <c r="G1" s="1"/>
    </row>
    <row r="2" spans="2:7" x14ac:dyDescent="0.25">
      <c r="B2" s="1"/>
      <c r="C2" s="1"/>
      <c r="D2" s="1"/>
      <c r="E2" s="1"/>
      <c r="F2" s="1"/>
      <c r="G2" s="1"/>
    </row>
    <row r="3" spans="2:7" x14ac:dyDescent="0.25">
      <c r="B3" s="1"/>
      <c r="C3" s="1"/>
      <c r="D3" s="1"/>
      <c r="E3" s="1"/>
      <c r="F3" s="1"/>
      <c r="G3" s="1"/>
    </row>
    <row r="4" spans="2:7" x14ac:dyDescent="0.25">
      <c r="B4" s="1"/>
      <c r="C4" s="1"/>
      <c r="D4" s="1"/>
      <c r="E4" s="1"/>
      <c r="F4" s="1"/>
      <c r="G4" s="1"/>
    </row>
    <row r="5" spans="2:7" x14ac:dyDescent="0.25">
      <c r="B5" s="1"/>
      <c r="C5" s="1"/>
      <c r="D5" s="1"/>
      <c r="E5" s="1"/>
      <c r="F5" s="1"/>
      <c r="G5" s="1"/>
    </row>
    <row r="6" spans="2:7" x14ac:dyDescent="0.25">
      <c r="B6" s="1"/>
      <c r="C6" s="1"/>
      <c r="D6" s="1"/>
      <c r="E6" s="1"/>
      <c r="F6" s="1"/>
      <c r="G6" s="1"/>
    </row>
    <row r="7" spans="2:7" x14ac:dyDescent="0.25">
      <c r="B7" s="1"/>
      <c r="C7" s="1"/>
      <c r="D7" s="1"/>
      <c r="E7" s="1"/>
      <c r="F7" s="1"/>
      <c r="G7" s="1"/>
    </row>
    <row r="8" spans="2:7" x14ac:dyDescent="0.25">
      <c r="B8" s="2"/>
      <c r="C8" s="3"/>
      <c r="D8" s="1"/>
      <c r="E8" s="3"/>
      <c r="F8" s="3"/>
      <c r="G8" s="3"/>
    </row>
    <row r="9" spans="2:7" x14ac:dyDescent="0.25">
      <c r="B9" s="85" t="s">
        <v>0</v>
      </c>
      <c r="C9" s="86" t="s">
        <v>81</v>
      </c>
      <c r="D9" s="4"/>
      <c r="E9" s="147" t="s">
        <v>74</v>
      </c>
      <c r="F9" s="148"/>
      <c r="G9" s="141">
        <v>7500</v>
      </c>
    </row>
    <row r="10" spans="2:7" x14ac:dyDescent="0.25">
      <c r="B10" s="89" t="s">
        <v>1</v>
      </c>
      <c r="C10" s="90" t="s">
        <v>82</v>
      </c>
      <c r="D10" s="84"/>
      <c r="E10" s="149" t="s">
        <v>2</v>
      </c>
      <c r="F10" s="150"/>
      <c r="G10" s="83" t="s">
        <v>91</v>
      </c>
    </row>
    <row r="11" spans="2:7" x14ac:dyDescent="0.25">
      <c r="B11" s="89" t="s">
        <v>3</v>
      </c>
      <c r="C11" s="90" t="s">
        <v>4</v>
      </c>
      <c r="D11" s="84"/>
      <c r="E11" s="149" t="s">
        <v>75</v>
      </c>
      <c r="F11" s="150"/>
      <c r="G11" s="83" t="s">
        <v>92</v>
      </c>
    </row>
    <row r="12" spans="2:7" x14ac:dyDescent="0.25">
      <c r="B12" s="89" t="s">
        <v>5</v>
      </c>
      <c r="C12" s="90" t="str">
        <f>'[1]Acelga crespa'!$C$9</f>
        <v>BIO BIO</v>
      </c>
      <c r="D12" s="84"/>
      <c r="E12" s="78" t="s">
        <v>6</v>
      </c>
      <c r="F12" s="79"/>
      <c r="G12" s="141">
        <f>G9*G11</f>
        <v>2625000</v>
      </c>
    </row>
    <row r="13" spans="2:7" x14ac:dyDescent="0.25">
      <c r="B13" s="89" t="s">
        <v>7</v>
      </c>
      <c r="C13" s="91" t="str">
        <f>'[1]Acelga crespa'!$C$10</f>
        <v>CONCEPCION</v>
      </c>
      <c r="D13" s="84"/>
      <c r="E13" s="149" t="s">
        <v>8</v>
      </c>
      <c r="F13" s="150"/>
      <c r="G13" s="83" t="s">
        <v>83</v>
      </c>
    </row>
    <row r="14" spans="2:7" x14ac:dyDescent="0.25">
      <c r="B14" s="89" t="s">
        <v>9</v>
      </c>
      <c r="C14" s="91" t="s">
        <v>60</v>
      </c>
      <c r="D14" s="84"/>
      <c r="E14" s="149" t="s">
        <v>10</v>
      </c>
      <c r="F14" s="150"/>
      <c r="G14" s="83" t="s">
        <v>84</v>
      </c>
    </row>
    <row r="15" spans="2:7" x14ac:dyDescent="0.25">
      <c r="B15" s="89" t="s">
        <v>11</v>
      </c>
      <c r="C15" s="92">
        <v>44896</v>
      </c>
      <c r="D15" s="84"/>
      <c r="E15" s="151" t="s">
        <v>12</v>
      </c>
      <c r="F15" s="152"/>
      <c r="G15" s="83" t="s">
        <v>85</v>
      </c>
    </row>
    <row r="16" spans="2:7" x14ac:dyDescent="0.25">
      <c r="B16" s="87"/>
      <c r="C16" s="88"/>
      <c r="D16" s="5"/>
      <c r="E16" s="6"/>
      <c r="F16" s="6"/>
      <c r="G16" s="7"/>
    </row>
    <row r="17" spans="2:7" x14ac:dyDescent="0.25">
      <c r="B17" s="143" t="s">
        <v>13</v>
      </c>
      <c r="C17" s="144"/>
      <c r="D17" s="144"/>
      <c r="E17" s="144"/>
      <c r="F17" s="144"/>
      <c r="G17" s="144"/>
    </row>
    <row r="18" spans="2:7" x14ac:dyDescent="0.25">
      <c r="B18" s="8"/>
      <c r="C18" s="9"/>
      <c r="D18" s="9"/>
      <c r="E18" s="9"/>
      <c r="F18" s="10"/>
      <c r="G18" s="10"/>
    </row>
    <row r="19" spans="2:7" x14ac:dyDescent="0.25">
      <c r="B19" s="93" t="s">
        <v>14</v>
      </c>
      <c r="C19" s="94"/>
      <c r="D19" s="95"/>
      <c r="E19" s="95"/>
      <c r="F19" s="95"/>
      <c r="G19" s="95"/>
    </row>
    <row r="20" spans="2:7" ht="24" x14ac:dyDescent="0.25">
      <c r="B20" s="96" t="s">
        <v>15</v>
      </c>
      <c r="C20" s="96" t="s">
        <v>16</v>
      </c>
      <c r="D20" s="96" t="s">
        <v>17</v>
      </c>
      <c r="E20" s="96" t="s">
        <v>18</v>
      </c>
      <c r="F20" s="96" t="s">
        <v>19</v>
      </c>
      <c r="G20" s="96" t="s">
        <v>20</v>
      </c>
    </row>
    <row r="21" spans="2:7" ht="25.5" x14ac:dyDescent="0.25">
      <c r="B21" s="104" t="s">
        <v>71</v>
      </c>
      <c r="C21" s="105" t="s">
        <v>72</v>
      </c>
      <c r="D21" s="105">
        <v>0.5</v>
      </c>
      <c r="E21" s="106" t="s">
        <v>77</v>
      </c>
      <c r="F21" s="111">
        <v>28000</v>
      </c>
      <c r="G21" s="110">
        <f t="shared" ref="G21:G25" si="0">F21*D21</f>
        <v>14000</v>
      </c>
    </row>
    <row r="22" spans="2:7" x14ac:dyDescent="0.25">
      <c r="B22" s="107" t="s">
        <v>78</v>
      </c>
      <c r="C22" s="105" t="s">
        <v>72</v>
      </c>
      <c r="D22" s="105">
        <v>1</v>
      </c>
      <c r="E22" s="106" t="s">
        <v>77</v>
      </c>
      <c r="F22" s="111">
        <v>28000</v>
      </c>
      <c r="G22" s="110">
        <f t="shared" si="0"/>
        <v>28000</v>
      </c>
    </row>
    <row r="23" spans="2:7" x14ac:dyDescent="0.25">
      <c r="B23" s="108" t="s">
        <v>61</v>
      </c>
      <c r="C23" s="105" t="s">
        <v>72</v>
      </c>
      <c r="D23" s="105">
        <v>2</v>
      </c>
      <c r="E23" s="106" t="s">
        <v>77</v>
      </c>
      <c r="F23" s="111">
        <v>28000</v>
      </c>
      <c r="G23" s="110">
        <f t="shared" si="0"/>
        <v>56000</v>
      </c>
    </row>
    <row r="24" spans="2:7" x14ac:dyDescent="0.25">
      <c r="B24" s="109" t="s">
        <v>73</v>
      </c>
      <c r="C24" s="105" t="s">
        <v>72</v>
      </c>
      <c r="D24" s="105">
        <v>1</v>
      </c>
      <c r="E24" s="106" t="s">
        <v>79</v>
      </c>
      <c r="F24" s="111">
        <v>28000</v>
      </c>
      <c r="G24" s="110">
        <f t="shared" si="0"/>
        <v>28000</v>
      </c>
    </row>
    <row r="25" spans="2:7" x14ac:dyDescent="0.25">
      <c r="B25" s="107" t="s">
        <v>62</v>
      </c>
      <c r="C25" s="105" t="s">
        <v>72</v>
      </c>
      <c r="D25" s="105">
        <v>10</v>
      </c>
      <c r="E25" s="106" t="s">
        <v>76</v>
      </c>
      <c r="F25" s="111">
        <v>28000</v>
      </c>
      <c r="G25" s="110">
        <f t="shared" si="0"/>
        <v>280000</v>
      </c>
    </row>
    <row r="26" spans="2:7" x14ac:dyDescent="0.25">
      <c r="B26" s="100" t="s">
        <v>21</v>
      </c>
      <c r="C26" s="101"/>
      <c r="D26" s="101"/>
      <c r="E26" s="101"/>
      <c r="F26" s="102"/>
      <c r="G26" s="103">
        <f>SUM(G21:G25)</f>
        <v>406000</v>
      </c>
    </row>
    <row r="27" spans="2:7" x14ac:dyDescent="0.25">
      <c r="B27" s="97"/>
      <c r="C27" s="98"/>
      <c r="D27" s="98"/>
      <c r="E27" s="98"/>
      <c r="F27" s="99"/>
      <c r="G27" s="99"/>
    </row>
    <row r="28" spans="2:7" x14ac:dyDescent="0.25">
      <c r="B28" s="12" t="s">
        <v>22</v>
      </c>
      <c r="C28" s="13"/>
      <c r="D28" s="14"/>
      <c r="E28" s="14"/>
      <c r="F28" s="15"/>
      <c r="G28" s="15"/>
    </row>
    <row r="29" spans="2:7" ht="24" x14ac:dyDescent="0.25">
      <c r="B29" s="80" t="s">
        <v>15</v>
      </c>
      <c r="C29" s="81" t="s">
        <v>16</v>
      </c>
      <c r="D29" s="81" t="s">
        <v>17</v>
      </c>
      <c r="E29" s="80" t="s">
        <v>18</v>
      </c>
      <c r="F29" s="81" t="s">
        <v>19</v>
      </c>
      <c r="G29" s="80" t="s">
        <v>20</v>
      </c>
    </row>
    <row r="30" spans="2:7" x14ac:dyDescent="0.25">
      <c r="B30" s="112"/>
      <c r="C30" s="112"/>
      <c r="D30" s="113">
        <v>0</v>
      </c>
      <c r="E30" s="112"/>
      <c r="F30" s="112"/>
      <c r="G30" s="114">
        <v>0</v>
      </c>
    </row>
    <row r="31" spans="2:7" x14ac:dyDescent="0.25">
      <c r="B31" s="115" t="s">
        <v>23</v>
      </c>
      <c r="C31" s="116"/>
      <c r="D31" s="116"/>
      <c r="E31" s="116"/>
      <c r="F31" s="117"/>
      <c r="G31" s="118">
        <f>G30</f>
        <v>0</v>
      </c>
    </row>
    <row r="32" spans="2:7" x14ac:dyDescent="0.25">
      <c r="B32" s="119"/>
      <c r="C32" s="120"/>
      <c r="D32" s="120"/>
      <c r="E32" s="120"/>
      <c r="F32" s="121"/>
      <c r="G32" s="121"/>
    </row>
    <row r="33" spans="2:7" x14ac:dyDescent="0.25">
      <c r="B33" s="12" t="s">
        <v>24</v>
      </c>
      <c r="C33" s="13"/>
      <c r="D33" s="14"/>
      <c r="E33" s="14"/>
      <c r="F33" s="15"/>
      <c r="G33" s="15"/>
    </row>
    <row r="34" spans="2:7" ht="24" x14ac:dyDescent="0.25">
      <c r="B34" s="80" t="s">
        <v>15</v>
      </c>
      <c r="C34" s="80" t="s">
        <v>16</v>
      </c>
      <c r="D34" s="80" t="s">
        <v>17</v>
      </c>
      <c r="E34" s="80" t="s">
        <v>18</v>
      </c>
      <c r="F34" s="81" t="s">
        <v>19</v>
      </c>
      <c r="G34" s="80" t="s">
        <v>20</v>
      </c>
    </row>
    <row r="35" spans="2:7" x14ac:dyDescent="0.25">
      <c r="B35" s="124" t="s">
        <v>25</v>
      </c>
      <c r="C35" s="125" t="s">
        <v>67</v>
      </c>
      <c r="D35" s="142">
        <v>0.5</v>
      </c>
      <c r="E35" s="125" t="s">
        <v>66</v>
      </c>
      <c r="F35" s="123">
        <v>360000</v>
      </c>
      <c r="G35" s="126">
        <f>D35*F35</f>
        <v>180000</v>
      </c>
    </row>
    <row r="36" spans="2:7" x14ac:dyDescent="0.25">
      <c r="B36" s="124" t="s">
        <v>68</v>
      </c>
      <c r="C36" s="125" t="s">
        <v>67</v>
      </c>
      <c r="D36" s="142">
        <v>0.5</v>
      </c>
      <c r="E36" s="125" t="s">
        <v>66</v>
      </c>
      <c r="F36" s="123">
        <v>360000</v>
      </c>
      <c r="G36" s="126">
        <f>D36*F36</f>
        <v>180000</v>
      </c>
    </row>
    <row r="37" spans="2:7" x14ac:dyDescent="0.25">
      <c r="B37" s="122" t="s">
        <v>26</v>
      </c>
      <c r="C37" s="127"/>
      <c r="D37" s="127"/>
      <c r="E37" s="127"/>
      <c r="F37" s="122"/>
      <c r="G37" s="122">
        <f>SUM(G35:G36)</f>
        <v>360000</v>
      </c>
    </row>
    <row r="38" spans="2:7" x14ac:dyDescent="0.25">
      <c r="B38" s="16"/>
      <c r="C38" s="17"/>
      <c r="D38" s="17"/>
      <c r="E38" s="17"/>
      <c r="F38" s="18"/>
      <c r="G38" s="18"/>
    </row>
    <row r="39" spans="2:7" x14ac:dyDescent="0.25">
      <c r="B39" s="12" t="s">
        <v>27</v>
      </c>
      <c r="C39" s="13"/>
      <c r="D39" s="14"/>
      <c r="E39" s="14"/>
      <c r="F39" s="15"/>
      <c r="G39" s="15"/>
    </row>
    <row r="40" spans="2:7" ht="24" x14ac:dyDescent="0.25">
      <c r="B40" s="81" t="s">
        <v>28</v>
      </c>
      <c r="C40" s="81" t="s">
        <v>29</v>
      </c>
      <c r="D40" s="81" t="s">
        <v>30</v>
      </c>
      <c r="E40" s="81" t="s">
        <v>18</v>
      </c>
      <c r="F40" s="81" t="s">
        <v>19</v>
      </c>
      <c r="G40" s="81" t="s">
        <v>20</v>
      </c>
    </row>
    <row r="41" spans="2:7" x14ac:dyDescent="0.25">
      <c r="B41" s="128" t="s">
        <v>63</v>
      </c>
      <c r="C41" s="129"/>
      <c r="D41" s="129"/>
      <c r="E41" s="129"/>
      <c r="F41" s="130"/>
      <c r="G41" s="129"/>
    </row>
    <row r="42" spans="2:7" x14ac:dyDescent="0.25">
      <c r="B42" s="131" t="s">
        <v>80</v>
      </c>
      <c r="C42" s="132" t="s">
        <v>32</v>
      </c>
      <c r="D42" s="132">
        <v>120</v>
      </c>
      <c r="E42" s="132" t="s">
        <v>66</v>
      </c>
      <c r="F42" s="133">
        <v>570</v>
      </c>
      <c r="G42" s="135">
        <f t="shared" ref="G42:G45" si="1">F42*D42</f>
        <v>68400</v>
      </c>
    </row>
    <row r="43" spans="2:7" x14ac:dyDescent="0.25">
      <c r="B43" s="131" t="s">
        <v>86</v>
      </c>
      <c r="C43" s="132" t="s">
        <v>32</v>
      </c>
      <c r="D43" s="132">
        <v>25</v>
      </c>
      <c r="E43" s="132" t="s">
        <v>66</v>
      </c>
      <c r="F43" s="133">
        <v>4500</v>
      </c>
      <c r="G43" s="135">
        <f t="shared" si="1"/>
        <v>112500</v>
      </c>
    </row>
    <row r="44" spans="2:7" x14ac:dyDescent="0.25">
      <c r="B44" s="134" t="s">
        <v>31</v>
      </c>
      <c r="C44" s="132"/>
      <c r="D44" s="132"/>
      <c r="E44" s="132"/>
      <c r="F44" s="133"/>
      <c r="G44" s="135"/>
    </row>
    <row r="45" spans="2:7" x14ac:dyDescent="0.25">
      <c r="B45" s="106" t="s">
        <v>64</v>
      </c>
      <c r="C45" s="132" t="s">
        <v>32</v>
      </c>
      <c r="D45" s="132">
        <v>300</v>
      </c>
      <c r="E45" s="132" t="s">
        <v>66</v>
      </c>
      <c r="F45" s="133">
        <v>290</v>
      </c>
      <c r="G45" s="135">
        <f t="shared" si="1"/>
        <v>87000</v>
      </c>
    </row>
    <row r="46" spans="2:7" x14ac:dyDescent="0.25">
      <c r="B46" s="131" t="s">
        <v>87</v>
      </c>
      <c r="C46" s="132" t="s">
        <v>32</v>
      </c>
      <c r="D46" s="132">
        <v>100</v>
      </c>
      <c r="E46" s="132" t="s">
        <v>88</v>
      </c>
      <c r="F46" s="133">
        <v>392</v>
      </c>
      <c r="G46" s="135">
        <f>F46*D46</f>
        <v>39200</v>
      </c>
    </row>
    <row r="47" spans="2:7" x14ac:dyDescent="0.25">
      <c r="B47" s="134" t="s">
        <v>34</v>
      </c>
      <c r="C47" s="132"/>
      <c r="D47" s="132"/>
      <c r="E47" s="132"/>
      <c r="F47" s="133"/>
      <c r="G47" s="135"/>
    </row>
    <row r="48" spans="2:7" x14ac:dyDescent="0.25">
      <c r="B48" s="131" t="s">
        <v>89</v>
      </c>
      <c r="C48" s="132" t="s">
        <v>90</v>
      </c>
      <c r="D48" s="132">
        <v>1</v>
      </c>
      <c r="E48" s="132" t="s">
        <v>66</v>
      </c>
      <c r="F48" s="133">
        <v>45000</v>
      </c>
      <c r="G48" s="135">
        <f>F48*D48</f>
        <v>45000</v>
      </c>
    </row>
    <row r="49" spans="2:7" x14ac:dyDescent="0.25">
      <c r="B49" s="115" t="s">
        <v>33</v>
      </c>
      <c r="C49" s="116"/>
      <c r="D49" s="116"/>
      <c r="E49" s="116"/>
      <c r="F49" s="116"/>
      <c r="G49" s="122">
        <f>SUM(G41:G48)</f>
        <v>352100</v>
      </c>
    </row>
    <row r="50" spans="2:7" x14ac:dyDescent="0.25">
      <c r="B50" s="16"/>
      <c r="C50" s="17"/>
      <c r="D50" s="17"/>
      <c r="E50" s="23"/>
      <c r="F50" s="18"/>
      <c r="G50" s="18"/>
    </row>
    <row r="51" spans="2:7" x14ac:dyDescent="0.25">
      <c r="B51" s="12" t="s">
        <v>34</v>
      </c>
      <c r="C51" s="13"/>
      <c r="D51" s="14"/>
      <c r="E51" s="14"/>
      <c r="F51" s="15"/>
      <c r="G51" s="15"/>
    </row>
    <row r="52" spans="2:7" ht="24" x14ac:dyDescent="0.25">
      <c r="B52" s="19" t="s">
        <v>35</v>
      </c>
      <c r="C52" s="20" t="s">
        <v>29</v>
      </c>
      <c r="D52" s="20" t="s">
        <v>30</v>
      </c>
      <c r="E52" s="19" t="s">
        <v>18</v>
      </c>
      <c r="F52" s="20" t="s">
        <v>19</v>
      </c>
      <c r="G52" s="19" t="s">
        <v>20</v>
      </c>
    </row>
    <row r="53" spans="2:7" x14ac:dyDescent="0.25">
      <c r="B53" s="82"/>
      <c r="C53" s="21"/>
      <c r="D53" s="140">
        <v>0</v>
      </c>
      <c r="E53" s="11"/>
      <c r="F53" s="24"/>
      <c r="G53" s="22">
        <v>0</v>
      </c>
    </row>
    <row r="54" spans="2:7" x14ac:dyDescent="0.25">
      <c r="B54" s="136" t="s">
        <v>36</v>
      </c>
      <c r="C54" s="137"/>
      <c r="D54" s="137"/>
      <c r="E54" s="137"/>
      <c r="F54" s="138"/>
      <c r="G54" s="139">
        <f>G53</f>
        <v>0</v>
      </c>
    </row>
    <row r="55" spans="2:7" x14ac:dyDescent="0.25">
      <c r="B55" s="37"/>
      <c r="C55" s="37"/>
      <c r="D55" s="37"/>
      <c r="E55" s="37"/>
      <c r="F55" s="38"/>
      <c r="G55" s="38"/>
    </row>
    <row r="56" spans="2:7" x14ac:dyDescent="0.25">
      <c r="B56" s="39" t="s">
        <v>37</v>
      </c>
      <c r="C56" s="40"/>
      <c r="D56" s="40"/>
      <c r="E56" s="40"/>
      <c r="F56" s="40"/>
      <c r="G56" s="41">
        <f>G26+G31+G37+G49+G54</f>
        <v>1118100</v>
      </c>
    </row>
    <row r="57" spans="2:7" x14ac:dyDescent="0.25">
      <c r="B57" s="42" t="s">
        <v>38</v>
      </c>
      <c r="C57" s="26"/>
      <c r="D57" s="26"/>
      <c r="E57" s="26"/>
      <c r="F57" s="26"/>
      <c r="G57" s="43">
        <f>G56*0.05</f>
        <v>55905</v>
      </c>
    </row>
    <row r="58" spans="2:7" x14ac:dyDescent="0.25">
      <c r="B58" s="44" t="s">
        <v>39</v>
      </c>
      <c r="C58" s="25"/>
      <c r="D58" s="25"/>
      <c r="E58" s="25"/>
      <c r="F58" s="25"/>
      <c r="G58" s="45">
        <f>G57+G56</f>
        <v>1174005</v>
      </c>
    </row>
    <row r="59" spans="2:7" x14ac:dyDescent="0.25">
      <c r="B59" s="42" t="s">
        <v>40</v>
      </c>
      <c r="C59" s="26"/>
      <c r="D59" s="26"/>
      <c r="E59" s="26"/>
      <c r="F59" s="26"/>
      <c r="G59" s="43">
        <f>G12</f>
        <v>2625000</v>
      </c>
    </row>
    <row r="60" spans="2:7" x14ac:dyDescent="0.25">
      <c r="B60" s="46" t="s">
        <v>41</v>
      </c>
      <c r="C60" s="47"/>
      <c r="D60" s="47"/>
      <c r="E60" s="47"/>
      <c r="F60" s="47"/>
      <c r="G60" s="48">
        <f>G59-G58</f>
        <v>1450995</v>
      </c>
    </row>
    <row r="61" spans="2:7" x14ac:dyDescent="0.25">
      <c r="B61" s="35" t="s">
        <v>42</v>
      </c>
      <c r="C61" s="36"/>
      <c r="D61" s="36"/>
      <c r="E61" s="36"/>
      <c r="F61" s="36"/>
      <c r="G61" s="32"/>
    </row>
    <row r="62" spans="2:7" ht="15.75" thickBot="1" x14ac:dyDescent="0.3">
      <c r="B62" s="49"/>
      <c r="C62" s="36"/>
      <c r="D62" s="36"/>
      <c r="E62" s="36"/>
      <c r="F62" s="36"/>
      <c r="G62" s="32"/>
    </row>
    <row r="63" spans="2:7" x14ac:dyDescent="0.25">
      <c r="B63" s="61" t="s">
        <v>43</v>
      </c>
      <c r="C63" s="62"/>
      <c r="D63" s="62"/>
      <c r="E63" s="62"/>
      <c r="F63" s="63"/>
      <c r="G63" s="32"/>
    </row>
    <row r="64" spans="2:7" x14ac:dyDescent="0.25">
      <c r="B64" s="64" t="s">
        <v>44</v>
      </c>
      <c r="C64" s="34"/>
      <c r="D64" s="34"/>
      <c r="E64" s="34"/>
      <c r="F64" s="65"/>
      <c r="G64" s="32"/>
    </row>
    <row r="65" spans="2:7" x14ac:dyDescent="0.25">
      <c r="B65" s="64" t="s">
        <v>45</v>
      </c>
      <c r="C65" s="34"/>
      <c r="D65" s="34"/>
      <c r="E65" s="34"/>
      <c r="F65" s="65"/>
      <c r="G65" s="32"/>
    </row>
    <row r="66" spans="2:7" x14ac:dyDescent="0.25">
      <c r="B66" s="64" t="s">
        <v>46</v>
      </c>
      <c r="C66" s="34"/>
      <c r="D66" s="34"/>
      <c r="E66" s="34"/>
      <c r="F66" s="65"/>
      <c r="G66" s="32"/>
    </row>
    <row r="67" spans="2:7" x14ac:dyDescent="0.25">
      <c r="B67" s="64" t="s">
        <v>47</v>
      </c>
      <c r="C67" s="34"/>
      <c r="D67" s="34"/>
      <c r="E67" s="34"/>
      <c r="F67" s="65"/>
      <c r="G67" s="32"/>
    </row>
    <row r="68" spans="2:7" x14ac:dyDescent="0.25">
      <c r="B68" s="64" t="s">
        <v>48</v>
      </c>
      <c r="C68" s="34"/>
      <c r="D68" s="34"/>
      <c r="E68" s="34"/>
      <c r="F68" s="65"/>
      <c r="G68" s="32"/>
    </row>
    <row r="69" spans="2:7" ht="15.75" thickBot="1" x14ac:dyDescent="0.3">
      <c r="B69" s="66" t="s">
        <v>49</v>
      </c>
      <c r="C69" s="67"/>
      <c r="D69" s="67"/>
      <c r="E69" s="67"/>
      <c r="F69" s="68"/>
      <c r="G69" s="32"/>
    </row>
    <row r="70" spans="2:7" x14ac:dyDescent="0.25">
      <c r="B70" s="59"/>
      <c r="C70" s="34"/>
      <c r="D70" s="34"/>
      <c r="E70" s="34"/>
      <c r="F70" s="34"/>
      <c r="G70" s="32"/>
    </row>
    <row r="71" spans="2:7" ht="15.75" thickBot="1" x14ac:dyDescent="0.3">
      <c r="B71" s="145" t="s">
        <v>50</v>
      </c>
      <c r="C71" s="146"/>
      <c r="D71" s="58"/>
      <c r="E71" s="27"/>
      <c r="F71" s="27"/>
      <c r="G71" s="32"/>
    </row>
    <row r="72" spans="2:7" x14ac:dyDescent="0.25">
      <c r="B72" s="51" t="s">
        <v>35</v>
      </c>
      <c r="C72" s="28" t="s">
        <v>51</v>
      </c>
      <c r="D72" s="52" t="s">
        <v>52</v>
      </c>
      <c r="E72" s="27"/>
      <c r="F72" s="27"/>
      <c r="G72" s="32"/>
    </row>
    <row r="73" spans="2:7" x14ac:dyDescent="0.25">
      <c r="B73" s="53" t="s">
        <v>53</v>
      </c>
      <c r="C73" s="29">
        <f>G26</f>
        <v>406000</v>
      </c>
      <c r="D73" s="54">
        <f>(C73/C79)</f>
        <v>0.34582476224547598</v>
      </c>
      <c r="E73" s="27"/>
      <c r="F73" s="27"/>
      <c r="G73" s="32"/>
    </row>
    <row r="74" spans="2:7" x14ac:dyDescent="0.25">
      <c r="B74" s="53" t="s">
        <v>54</v>
      </c>
      <c r="C74" s="29">
        <f>G3830</f>
        <v>0</v>
      </c>
      <c r="D74" s="54">
        <v>0</v>
      </c>
      <c r="E74" s="27"/>
      <c r="F74" s="27"/>
      <c r="G74" s="32"/>
    </row>
    <row r="75" spans="2:7" x14ac:dyDescent="0.25">
      <c r="B75" s="53" t="s">
        <v>55</v>
      </c>
      <c r="C75" s="29">
        <f>G37</f>
        <v>360000</v>
      </c>
      <c r="D75" s="54">
        <f>(C75/C79)</f>
        <v>0.30664264632603777</v>
      </c>
      <c r="E75" s="27"/>
      <c r="F75" s="27"/>
      <c r="G75" s="32"/>
    </row>
    <row r="76" spans="2:7" x14ac:dyDescent="0.25">
      <c r="B76" s="53" t="s">
        <v>28</v>
      </c>
      <c r="C76" s="29">
        <f>G49</f>
        <v>352100</v>
      </c>
      <c r="D76" s="54">
        <f>(C76/C79)</f>
        <v>0.29991354380943863</v>
      </c>
      <c r="E76" s="27"/>
      <c r="F76" s="27"/>
      <c r="G76" s="32"/>
    </row>
    <row r="77" spans="2:7" x14ac:dyDescent="0.25">
      <c r="B77" s="53" t="s">
        <v>56</v>
      </c>
      <c r="C77" s="29">
        <v>0</v>
      </c>
      <c r="D77" s="54">
        <f>(C77/C79)</f>
        <v>0</v>
      </c>
      <c r="E77" s="31"/>
      <c r="F77" s="31"/>
      <c r="G77" s="32"/>
    </row>
    <row r="78" spans="2:7" x14ac:dyDescent="0.25">
      <c r="B78" s="53" t="s">
        <v>57</v>
      </c>
      <c r="C78" s="29">
        <f>G57</f>
        <v>55905</v>
      </c>
      <c r="D78" s="54">
        <f>(C78/C79)</f>
        <v>4.7619047619047616E-2</v>
      </c>
      <c r="E78" s="31"/>
      <c r="F78" s="31"/>
      <c r="G78" s="32"/>
    </row>
    <row r="79" spans="2:7" ht="15.75" thickBot="1" x14ac:dyDescent="0.3">
      <c r="B79" s="55" t="s">
        <v>58</v>
      </c>
      <c r="C79" s="56">
        <f>SUM(C73:C78)</f>
        <v>1174005</v>
      </c>
      <c r="D79" s="57">
        <f>SUM(D73:D78)</f>
        <v>1</v>
      </c>
      <c r="E79" s="31"/>
      <c r="F79" s="31"/>
      <c r="G79" s="32"/>
    </row>
    <row r="80" spans="2:7" x14ac:dyDescent="0.25">
      <c r="B80" s="49"/>
      <c r="C80" s="36"/>
      <c r="D80" s="36"/>
      <c r="E80" s="36"/>
      <c r="F80" s="36"/>
      <c r="G80" s="32"/>
    </row>
    <row r="81" spans="2:7" x14ac:dyDescent="0.25">
      <c r="B81" s="50"/>
      <c r="C81" s="36"/>
      <c r="D81" s="36"/>
      <c r="E81" s="36"/>
      <c r="F81" s="36"/>
      <c r="G81" s="32"/>
    </row>
    <row r="82" spans="2:7" ht="15.75" thickBot="1" x14ac:dyDescent="0.3">
      <c r="B82" s="70"/>
      <c r="C82" s="71" t="s">
        <v>69</v>
      </c>
      <c r="D82" s="72"/>
      <c r="E82" s="73"/>
      <c r="F82" s="30"/>
      <c r="G82" s="32"/>
    </row>
    <row r="83" spans="2:7" x14ac:dyDescent="0.25">
      <c r="B83" s="74" t="s">
        <v>70</v>
      </c>
      <c r="C83" s="75">
        <v>7400</v>
      </c>
      <c r="D83" s="75">
        <v>7500</v>
      </c>
      <c r="E83" s="76">
        <v>7600</v>
      </c>
      <c r="F83" s="69"/>
      <c r="G83" s="33"/>
    </row>
    <row r="84" spans="2:7" ht="15.75" thickBot="1" x14ac:dyDescent="0.3">
      <c r="B84" s="55" t="s">
        <v>65</v>
      </c>
      <c r="C84" s="56">
        <f>(G58/C83)</f>
        <v>158.64932432432431</v>
      </c>
      <c r="D84" s="56">
        <f>(G58/D83)</f>
        <v>156.53399999999999</v>
      </c>
      <c r="E84" s="77">
        <f>(G58/E83)</f>
        <v>154.47434210526316</v>
      </c>
      <c r="F84" s="69"/>
      <c r="G84" s="33"/>
    </row>
    <row r="85" spans="2:7" x14ac:dyDescent="0.25">
      <c r="B85" s="60" t="s">
        <v>59</v>
      </c>
      <c r="C85" s="34"/>
      <c r="D85" s="34"/>
      <c r="E85" s="34"/>
      <c r="F85" s="34"/>
      <c r="G85" s="34"/>
    </row>
  </sheetData>
  <mergeCells count="8">
    <mergeCell ref="B17:G17"/>
    <mergeCell ref="B71:C71"/>
    <mergeCell ref="E9:F9"/>
    <mergeCell ref="E10:F10"/>
    <mergeCell ref="E11:F11"/>
    <mergeCell ref="E13:F13"/>
    <mergeCell ref="E14:F14"/>
    <mergeCell ref="E15:F15"/>
  </mergeCells>
  <pageMargins left="0.70866141732283472" right="0.70866141732283472" top="0.74803149606299213" bottom="0.74803149606299213" header="0.31496062992125984" footer="0.31496062992125984"/>
  <pageSetup paperSize="145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Avena-Ballica</vt:lpstr>
      <vt:lpstr>'Avena-Ballica'!Área_de_impresión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Munoz Acuna Claudio A</cp:lastModifiedBy>
  <cp:lastPrinted>2023-03-10T14:37:37Z</cp:lastPrinted>
  <dcterms:created xsi:type="dcterms:W3CDTF">2020-11-27T12:49:26Z</dcterms:created>
  <dcterms:modified xsi:type="dcterms:W3CDTF">2023-03-10T14:37:38Z</dcterms:modified>
</cp:coreProperties>
</file>