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8000"/>
  </bookViews>
  <sheets>
    <sheet name="AVENA FORRAJERA" sheetId="1" r:id="rId1"/>
  </sheets>
  <definedNames>
    <definedName name="_xlnm.Print_Area" localSheetId="0">'AVENA FORRAJERA'!$A$1:$G$81</definedName>
  </definedNames>
  <calcPr calcId="162913"/>
</workbook>
</file>

<file path=xl/calcChain.xml><?xml version="1.0" encoding="utf-8"?>
<calcChain xmlns="http://schemas.openxmlformats.org/spreadsheetml/2006/main">
  <c r="G41" i="1" l="1"/>
  <c r="G12" i="1" l="1"/>
  <c r="G53" i="1" s="1"/>
  <c r="G36" i="1" l="1"/>
  <c r="G22" i="1" l="1"/>
  <c r="G21" i="1"/>
  <c r="G47" i="1"/>
  <c r="G34" i="1"/>
  <c r="G35" i="1"/>
  <c r="G33" i="1"/>
  <c r="G23" i="1" l="1"/>
  <c r="C70" i="1"/>
  <c r="G48" i="1" l="1"/>
  <c r="C73" i="1" s="1"/>
  <c r="C69" i="1"/>
  <c r="G42" i="1" l="1"/>
  <c r="G32" i="1"/>
  <c r="G37" i="1" s="1"/>
  <c r="G43" i="1" l="1"/>
  <c r="G50" i="1" s="1"/>
  <c r="C72" i="1" l="1"/>
  <c r="G51" i="1"/>
  <c r="C71" i="1"/>
  <c r="G52" i="1" l="1"/>
  <c r="G54" i="1" s="1"/>
  <c r="C74" i="1"/>
  <c r="E80" i="1" l="1"/>
  <c r="C80" i="1"/>
  <c r="D80" i="1"/>
  <c r="C75" i="1"/>
  <c r="D72" i="1" l="1"/>
  <c r="D73" i="1"/>
  <c r="D69" i="1"/>
  <c r="D71" i="1"/>
  <c r="D74" i="1"/>
  <c r="D75" i="1" l="1"/>
</calcChain>
</file>

<file path=xl/sharedStrings.xml><?xml version="1.0" encoding="utf-8"?>
<sst xmlns="http://schemas.openxmlformats.org/spreadsheetml/2006/main" count="130" uniqueCount="90">
  <si>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</si>
  <si>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</si>
  <si>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</si>
  <si>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</si>
  <si>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</si>
  <si>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</si>
  <si>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</si>
  <si>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</si>
  <si>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</si>
  <si>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</si>
  <si>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</si>
  <si>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</si>
  <si>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</si>
  <si>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</si>
  <si>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</si>
  <si>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</si>
  <si>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</si>
  <si>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</si>
  <si>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</si>
  <si>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</si>
  <si>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</si>
  <si>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</si>
  <si>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</si>
  <si>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</si>
  <si>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</si>
  <si>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</si>
  <si>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</si>
  <si>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</si>
  <si>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</si>
  <si>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</si>
  <si>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</si>
  <si>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</si>
  <si>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</si>
  <si>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</si>
  <si>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</si>
  <si>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</si>
  <si>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</si>
  <si>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</si>
  <si>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</si>
  <si>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</si>
  <si>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</si>
  <si>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</si>
  <si>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</si>
  <si>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</si>
  <si>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</si>
  <si>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</si>
  <si>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</si>
  <si>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</si>
  <si>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</si>
  <si>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</si>
  <si>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</si>
  <si>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</si>
  <si>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</si>
  <si>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</si>
  <si>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FECHA DE VENTA</t>
  </si>
  <si>
    <t>ha</t>
  </si>
  <si>
    <t>COSTOS DIRECTOS DE PRODUCCIÓN REBAÑO 15 ANIMALES</t>
  </si>
  <si>
    <t>Septiembre</t>
  </si>
  <si>
    <t xml:space="preserve"> </t>
  </si>
  <si>
    <t>Mayo</t>
  </si>
  <si>
    <t>ESCENARIOS COSTO UNITARIO  ($/kg)</t>
  </si>
  <si>
    <t>Siembra</t>
  </si>
  <si>
    <t>Cosecha</t>
  </si>
  <si>
    <t>RENDIMIENTO ( fardos /ha)</t>
  </si>
  <si>
    <t xml:space="preserve">PRECIO ESPERADO ($/fardo) </t>
  </si>
  <si>
    <t>Enfardarura (corte y enfardado)</t>
  </si>
  <si>
    <t>Urano/Nahuel</t>
  </si>
  <si>
    <t>$/UNIDAD</t>
  </si>
  <si>
    <t>Costo unitario ( $/UNIDAD)</t>
  </si>
  <si>
    <t>Rendimiento (UNID/HA)</t>
  </si>
  <si>
    <t>7. Produccion enfocada para satisfacer demanda alimento de ganado.</t>
  </si>
  <si>
    <t>8. El consumo de alimento esta considerado por el 3% del peso vivo (500 kilos)</t>
  </si>
  <si>
    <t>AUTOCONSUMO ANIMAL</t>
  </si>
  <si>
    <t xml:space="preserve">Septiembre </t>
  </si>
  <si>
    <t>Todas</t>
  </si>
  <si>
    <t>Enero</t>
  </si>
  <si>
    <t>Semilla Avena</t>
  </si>
  <si>
    <t>Kg</t>
  </si>
  <si>
    <t>Mezcla 17-20-20</t>
  </si>
  <si>
    <t>Abonado</t>
  </si>
  <si>
    <t>Arado cincel</t>
  </si>
  <si>
    <t xml:space="preserve">Rastraje </t>
  </si>
  <si>
    <t>Lluvia excesiva-Sequia</t>
  </si>
  <si>
    <t>Abril-Mayo</t>
  </si>
  <si>
    <t>Mayo- Junio</t>
  </si>
  <si>
    <t>6. El  costo de la mano de obra incluye impuestos e  imposiciones.</t>
  </si>
  <si>
    <t>4. Los insumos aplicados (tipo y dosis) son referenciales y deben correspoder al territorio en particular.</t>
  </si>
  <si>
    <t>3. Precio esperado por ventas correspo.nde a precio colocado en el domicilio del comprador, (incluye Ingreso a Feria)</t>
  </si>
  <si>
    <t>2. Precio de Insumos corresponde a  precios  colocados en el predio.</t>
  </si>
  <si>
    <t>AVENA FORRAJERA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</si>
</sst>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i/>
      <sz val="9"/>
      <color indexed="9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5" fillId="0" borderId="13" applyFont="0" applyFill="0" applyBorder="0" applyAlignment="0" applyProtection="0"/>
  </cellStyleXfs>
  <cellXfs count="117">
    <xf numFmtId="0" fontId="0" fillId="0" borderId="0" xfId="0" applyFont="1" applyAlignment="1"/>
    <xf numFmtId="49" fontId="3" fillId="2" borderId="5" xfId="0" applyNumberFormat="1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165" fontId="1" fillId="2" borderId="13" xfId="0" applyNumberFormat="1" applyFont="1" applyFill="1" applyBorder="1" applyAlignment="1">
      <alignment vertical="center"/>
    </xf>
    <xf numFmtId="165" fontId="13" fillId="2" borderId="13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9" fillId="7" borderId="20" xfId="0" applyNumberFormat="1" applyFont="1" applyFill="1" applyBorder="1" applyAlignment="1">
      <alignment vertical="center"/>
    </xf>
    <xf numFmtId="166" fontId="9" fillId="7" borderId="21" xfId="0" applyNumberFormat="1" applyFont="1" applyFill="1" applyBorder="1" applyAlignment="1">
      <alignment vertical="center"/>
    </xf>
    <xf numFmtId="9" fontId="9" fillId="7" borderId="22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/>
    </xf>
    <xf numFmtId="0" fontId="9" fillId="6" borderId="13" xfId="0" applyFont="1" applyFill="1" applyBorder="1" applyAlignment="1">
      <alignment vertical="center"/>
    </xf>
    <xf numFmtId="49" fontId="9" fillId="7" borderId="26" xfId="0" applyNumberFormat="1" applyFont="1" applyFill="1" applyBorder="1" applyAlignment="1">
      <alignment vertical="center"/>
    </xf>
    <xf numFmtId="0" fontId="9" fillId="7" borderId="27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0" fontId="11" fillId="6" borderId="13" xfId="0" applyFont="1" applyFill="1" applyBorder="1" applyAlignment="1">
      <alignment vertical="center"/>
    </xf>
    <xf numFmtId="9" fontId="11" fillId="2" borderId="19" xfId="0" applyNumberFormat="1" applyFont="1" applyFill="1" applyBorder="1" applyAlignment="1">
      <alignment vertical="center"/>
    </xf>
    <xf numFmtId="49" fontId="9" fillId="7" borderId="14" xfId="0" applyNumberFormat="1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>
      <alignment horizontal="center" vertical="center"/>
    </xf>
    <xf numFmtId="49" fontId="9" fillId="7" borderId="16" xfId="0" applyNumberFormat="1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0" fontId="6" fillId="8" borderId="24" xfId="0" applyFont="1" applyFill="1" applyBorder="1" applyAlignment="1">
      <alignment vertical="center"/>
    </xf>
    <xf numFmtId="0" fontId="6" fillId="8" borderId="25" xfId="0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horizontal="center" vertical="center"/>
    </xf>
    <xf numFmtId="49" fontId="14" fillId="8" borderId="31" xfId="0" applyNumberFormat="1" applyFont="1" applyFill="1" applyBorder="1" applyAlignment="1">
      <alignment horizontal="center" vertical="center"/>
    </xf>
    <xf numFmtId="49" fontId="14" fillId="8" borderId="32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7" fillId="3" borderId="5" xfId="0" applyNumberFormat="1" applyFont="1" applyFill="1" applyBorder="1" applyAlignment="1">
      <alignment vertical="center" wrapText="1"/>
    </xf>
    <xf numFmtId="3" fontId="18" fillId="0" borderId="40" xfId="0" applyNumberFormat="1" applyFont="1" applyBorder="1" applyAlignment="1">
      <alignment horizontal="right"/>
    </xf>
    <xf numFmtId="0" fontId="3" fillId="2" borderId="7" xfId="0" applyFont="1" applyFill="1" applyBorder="1"/>
    <xf numFmtId="49" fontId="4" fillId="3" borderId="33" xfId="0" applyNumberFormat="1" applyFont="1" applyFill="1" applyBorder="1" applyAlignment="1">
      <alignment horizontal="left" wrapText="1"/>
    </xf>
    <xf numFmtId="49" fontId="4" fillId="3" borderId="34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3" fillId="2" borderId="33" xfId="0" applyNumberFormat="1" applyFont="1" applyFill="1" applyBorder="1" applyAlignment="1">
      <alignment vertical="center" wrapText="1"/>
    </xf>
    <xf numFmtId="49" fontId="3" fillId="2" borderId="34" xfId="0" applyNumberFormat="1" applyFont="1" applyFill="1" applyBorder="1" applyAlignment="1">
      <alignment vertical="center" wrapText="1"/>
    </xf>
    <xf numFmtId="49" fontId="3" fillId="2" borderId="33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/>
    </xf>
    <xf numFmtId="3" fontId="18" fillId="0" borderId="40" xfId="0" applyNumberFormat="1" applyFont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17" fillId="5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7" fillId="3" borderId="41" xfId="0" applyNumberFormat="1" applyFont="1" applyFill="1" applyBorder="1" applyAlignment="1">
      <alignment horizontal="center" vertical="center"/>
    </xf>
    <xf numFmtId="49" fontId="17" fillId="3" borderId="41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5" fillId="3" borderId="41" xfId="0" applyNumberFormat="1" applyFont="1" applyFill="1" applyBorder="1" applyAlignment="1">
      <alignment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vertical="center"/>
    </xf>
    <xf numFmtId="3" fontId="5" fillId="3" borderId="41" xfId="0" applyNumberFormat="1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2" fillId="2" borderId="43" xfId="0" applyFont="1" applyFill="1" applyBorder="1" applyAlignment="1"/>
    <xf numFmtId="3" fontId="2" fillId="2" borderId="43" xfId="0" applyNumberFormat="1" applyFont="1" applyFill="1" applyBorder="1" applyAlignment="1"/>
    <xf numFmtId="0" fontId="0" fillId="0" borderId="13" xfId="0" applyNumberFormat="1" applyFont="1" applyBorder="1" applyAlignment="1"/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3" fontId="2" fillId="2" borderId="45" xfId="0" applyNumberFormat="1" applyFont="1" applyFill="1" applyBorder="1" applyAlignment="1"/>
    <xf numFmtId="49" fontId="1" fillId="5" borderId="46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5" fontId="1" fillId="5" borderId="48" xfId="0" applyNumberFormat="1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165" fontId="1" fillId="3" borderId="50" xfId="0" applyNumberFormat="1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165" fontId="1" fillId="5" borderId="50" xfId="0" applyNumberFormat="1" applyFont="1" applyFill="1" applyBorder="1" applyAlignment="1">
      <alignment vertical="center"/>
    </xf>
    <xf numFmtId="49" fontId="1" fillId="5" borderId="51" xfId="0" applyNumberFormat="1" applyFont="1" applyFill="1" applyBorder="1" applyAlignment="1">
      <alignment vertical="center"/>
    </xf>
    <xf numFmtId="0" fontId="6" fillId="5" borderId="52" xfId="0" applyFont="1" applyFill="1" applyBorder="1" applyAlignment="1">
      <alignment vertical="center"/>
    </xf>
    <xf numFmtId="165" fontId="1" fillId="9" borderId="53" xfId="0" applyNumberFormat="1" applyFont="1" applyFill="1" applyBorder="1" applyAlignment="1">
      <alignment vertical="center"/>
    </xf>
    <xf numFmtId="49" fontId="3" fillId="2" borderId="35" xfId="0" applyNumberFormat="1" applyFont="1" applyFill="1" applyBorder="1" applyAlignment="1">
      <alignment vertical="center"/>
    </xf>
    <xf numFmtId="0" fontId="3" fillId="0" borderId="37" xfId="0" applyNumberFormat="1" applyFont="1" applyBorder="1" applyAlignment="1">
      <alignment vertical="center"/>
    </xf>
  </cellXfs>
  <cellStyles count="2"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294216</xdr:colOff>
      <xdr:row>0</xdr:row>
      <xdr:rowOff>110067</xdr:rowOff>
    </xdr:from>
    <xdr:to>
      <xdr:col>7</xdr:col>
      <xdr:colOff>15240</xdr:colOff>
      <xdr:row>7</xdr:row>
      <xdr:rowOff>105599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" y="110067"/>
          <a:ext cx="6228504" cy="1329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7" zoomScale="125" zoomScaleNormal="125" workbookViewId="0">
      <selection activeCell="G14" sqref="G14"/>
    </sheetView>
  </sheetViews>
  <sheetFormatPr baseColWidth="10" defaultColWidth="10.85546875" defaultRowHeight="11.25" customHeight="1" x14ac:dyDescent="0.25"/>
  <cols>
    <col min="1" max="1" width="4.42578125" style="22" customWidth="1"/>
    <col min="2" max="2" width="25.28515625" style="22" customWidth="1"/>
    <col min="3" max="3" width="14.85546875" style="22" customWidth="1"/>
    <col min="4" max="4" width="8.42578125" style="22" customWidth="1"/>
    <col min="5" max="5" width="13.140625" style="22" customWidth="1"/>
    <col min="6" max="6" width="13" style="22" customWidth="1"/>
    <col min="7" max="7" width="18.42578125" style="22" customWidth="1"/>
    <col min="8" max="255" width="10.85546875" style="22" customWidth="1"/>
    <col min="256" max="16384" width="10.85546875" style="23"/>
  </cols>
  <sheetData>
    <row r="1" spans="1:255" ht="15" customHeight="1" x14ac:dyDescent="0.25">
      <c r="A1" s="21"/>
      <c r="B1" s="21"/>
      <c r="C1" s="21"/>
      <c r="D1" s="21"/>
      <c r="E1" s="21"/>
      <c r="F1" s="21"/>
      <c r="G1" s="21"/>
    </row>
    <row r="2" spans="1:255" ht="15" customHeight="1" x14ac:dyDescent="0.25">
      <c r="A2" s="21"/>
      <c r="B2" s="21"/>
      <c r="C2" s="21"/>
      <c r="D2" s="21"/>
      <c r="E2" s="21"/>
      <c r="F2" s="21"/>
      <c r="G2" s="21"/>
    </row>
    <row r="3" spans="1:255" ht="15" customHeight="1" x14ac:dyDescent="0.25">
      <c r="A3" s="21"/>
      <c r="B3" s="21"/>
      <c r="C3" s="21"/>
      <c r="D3" s="21"/>
      <c r="E3" s="21"/>
      <c r="F3" s="21"/>
      <c r="G3" s="21"/>
    </row>
    <row r="4" spans="1:255" ht="15" customHeight="1" x14ac:dyDescent="0.25">
      <c r="A4" s="21"/>
      <c r="B4" s="21"/>
      <c r="C4" s="21"/>
      <c r="D4" s="21"/>
      <c r="E4" s="21"/>
      <c r="F4" s="21"/>
      <c r="G4" s="21"/>
    </row>
    <row r="5" spans="1:255" ht="15" customHeight="1" x14ac:dyDescent="0.25">
      <c r="A5" s="21"/>
      <c r="B5" s="21"/>
      <c r="C5" s="21"/>
      <c r="D5" s="21"/>
      <c r="E5" s="21"/>
      <c r="F5" s="21"/>
      <c r="G5" s="21"/>
    </row>
    <row r="6" spans="1:255" ht="15" customHeight="1" x14ac:dyDescent="0.25">
      <c r="A6" s="21"/>
      <c r="B6" s="21"/>
      <c r="C6" s="21"/>
      <c r="D6" s="21"/>
      <c r="E6" s="21"/>
      <c r="F6" s="21"/>
      <c r="G6" s="21"/>
    </row>
    <row r="7" spans="1:255" ht="15" customHeight="1" x14ac:dyDescent="0.25">
      <c r="A7" s="21"/>
      <c r="B7" s="21"/>
      <c r="C7" s="21"/>
      <c r="D7" s="21"/>
      <c r="E7" s="21"/>
      <c r="F7" s="21"/>
      <c r="G7" s="21"/>
    </row>
    <row r="8" spans="1:255" ht="15" customHeight="1" x14ac:dyDescent="0.25">
      <c r="A8" s="21"/>
      <c r="B8" s="24"/>
      <c r="C8" s="25"/>
      <c r="D8" s="21"/>
      <c r="E8" s="25"/>
      <c r="F8" s="25"/>
      <c r="G8" s="25"/>
    </row>
    <row r="9" spans="1:255" s="57" customFormat="1" ht="27.75" customHeight="1" x14ac:dyDescent="0.25">
      <c r="A9" s="50"/>
      <c r="B9" s="51" t="s">
        <v>0</v>
      </c>
      <c r="C9" s="52" t="s">
        <v>89</v>
      </c>
      <c r="D9" s="53"/>
      <c r="E9" s="54" t="s">
        <v>63</v>
      </c>
      <c r="F9" s="55"/>
      <c r="G9" s="52">
        <v>450</v>
      </c>
      <c r="H9" s="56"/>
      <c r="I9" s="56" t="s">
        <v>58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</row>
    <row r="10" spans="1:255" s="57" customFormat="1" ht="25.5" customHeight="1" x14ac:dyDescent="0.25">
      <c r="A10" s="50"/>
      <c r="B10" s="1" t="s">
        <v>1</v>
      </c>
      <c r="C10" s="52" t="s">
        <v>66</v>
      </c>
      <c r="D10" s="53"/>
      <c r="E10" s="58" t="s">
        <v>2</v>
      </c>
      <c r="F10" s="59"/>
      <c r="G10" s="52" t="s">
        <v>73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</row>
    <row r="11" spans="1:255" s="57" customFormat="1" ht="18" customHeight="1" x14ac:dyDescent="0.25">
      <c r="A11" s="50"/>
      <c r="B11" s="1" t="s">
        <v>3</v>
      </c>
      <c r="C11" s="52" t="s">
        <v>4</v>
      </c>
      <c r="D11" s="53"/>
      <c r="E11" s="58" t="s">
        <v>64</v>
      </c>
      <c r="F11" s="59"/>
      <c r="G11" s="52">
        <v>4200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</row>
    <row r="12" spans="1:255" s="57" customFormat="1" ht="27" x14ac:dyDescent="0.25">
      <c r="A12" s="50"/>
      <c r="B12" s="1" t="s">
        <v>5</v>
      </c>
      <c r="C12" s="62" t="s">
        <v>6</v>
      </c>
      <c r="D12" s="53"/>
      <c r="E12" s="45" t="s">
        <v>7</v>
      </c>
      <c r="F12" s="46"/>
      <c r="G12" s="52">
        <f>+G11*G9</f>
        <v>1890000</v>
      </c>
      <c r="H12" s="56" t="s">
        <v>58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</row>
    <row r="13" spans="1:255" s="57" customFormat="1" ht="15" customHeight="1" x14ac:dyDescent="0.25">
      <c r="A13" s="50"/>
      <c r="B13" s="1" t="s">
        <v>8</v>
      </c>
      <c r="C13" s="52" t="s">
        <v>53</v>
      </c>
      <c r="D13" s="53"/>
      <c r="E13" s="58" t="s">
        <v>9</v>
      </c>
      <c r="F13" s="59"/>
      <c r="G13" s="52" t="s">
        <v>72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</row>
    <row r="14" spans="1:255" s="57" customFormat="1" ht="15" x14ac:dyDescent="0.25">
      <c r="A14" s="50"/>
      <c r="B14" s="1" t="s">
        <v>10</v>
      </c>
      <c r="C14" s="52" t="s">
        <v>74</v>
      </c>
      <c r="D14" s="53"/>
      <c r="E14" s="58" t="s">
        <v>54</v>
      </c>
      <c r="F14" s="59"/>
      <c r="G14" s="52" t="s">
        <v>73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</row>
    <row r="15" spans="1:255" s="57" customFormat="1" ht="25.5" customHeight="1" x14ac:dyDescent="0.25">
      <c r="A15" s="50"/>
      <c r="B15" s="1" t="s">
        <v>11</v>
      </c>
      <c r="C15" s="52" t="s">
        <v>75</v>
      </c>
      <c r="D15" s="53"/>
      <c r="E15" s="60" t="s">
        <v>12</v>
      </c>
      <c r="F15" s="61"/>
      <c r="G15" s="62" t="s">
        <v>82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</row>
    <row r="16" spans="1:255" customFormat="1" ht="12" customHeight="1" x14ac:dyDescent="0.25">
      <c r="A16" s="63"/>
      <c r="B16" s="64"/>
      <c r="C16" s="65"/>
      <c r="D16" s="66"/>
      <c r="E16" s="67"/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</row>
    <row r="17" spans="1:255" customFormat="1" ht="12" customHeight="1" x14ac:dyDescent="0.25">
      <c r="A17" s="70"/>
      <c r="B17" s="71" t="s">
        <v>56</v>
      </c>
      <c r="C17" s="72"/>
      <c r="D17" s="72"/>
      <c r="E17" s="72"/>
      <c r="F17" s="72"/>
      <c r="G17" s="72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</row>
    <row r="18" spans="1:255" customFormat="1" ht="12" customHeight="1" x14ac:dyDescent="0.25">
      <c r="A18" s="63"/>
      <c r="B18" s="73"/>
      <c r="C18" s="74"/>
      <c r="D18" s="74"/>
      <c r="E18" s="74"/>
      <c r="F18" s="75"/>
      <c r="G18" s="7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</row>
    <row r="19" spans="1:255" customFormat="1" ht="12" customHeight="1" x14ac:dyDescent="0.25">
      <c r="A19" s="77"/>
      <c r="B19" s="78" t="s">
        <v>13</v>
      </c>
      <c r="C19" s="79"/>
      <c r="D19" s="80"/>
      <c r="E19" s="80"/>
      <c r="F19" s="81"/>
      <c r="G19" s="82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</row>
    <row r="20" spans="1:255" customFormat="1" ht="24" customHeight="1" x14ac:dyDescent="0.25">
      <c r="A20" s="77"/>
      <c r="B20" s="83" t="s">
        <v>14</v>
      </c>
      <c r="C20" s="84" t="s">
        <v>15</v>
      </c>
      <c r="D20" s="84" t="s">
        <v>16</v>
      </c>
      <c r="E20" s="83" t="s">
        <v>17</v>
      </c>
      <c r="F20" s="84" t="s">
        <v>18</v>
      </c>
      <c r="G20" s="83" t="s">
        <v>19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</row>
    <row r="21" spans="1:255" s="91" customFormat="1" ht="12" customHeight="1" x14ac:dyDescent="0.25">
      <c r="A21" s="85"/>
      <c r="B21" s="86" t="s">
        <v>61</v>
      </c>
      <c r="C21" s="87" t="s">
        <v>20</v>
      </c>
      <c r="D21" s="87">
        <v>2</v>
      </c>
      <c r="E21" s="87" t="s">
        <v>59</v>
      </c>
      <c r="F21" s="88">
        <v>20000</v>
      </c>
      <c r="G21" s="89">
        <f>+D21*F21</f>
        <v>40000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 x14ac:dyDescent="0.25">
      <c r="A22" s="85"/>
      <c r="B22" s="86" t="s">
        <v>62</v>
      </c>
      <c r="C22" s="87" t="s">
        <v>20</v>
      </c>
      <c r="D22" s="87">
        <v>2</v>
      </c>
      <c r="E22" s="87" t="s">
        <v>57</v>
      </c>
      <c r="F22" s="88">
        <v>20000</v>
      </c>
      <c r="G22" s="89">
        <f>+D22*F22</f>
        <v>40000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customFormat="1" ht="11.25" customHeight="1" x14ac:dyDescent="0.25">
      <c r="A23" s="69"/>
      <c r="B23" s="92" t="s">
        <v>21</v>
      </c>
      <c r="C23" s="93"/>
      <c r="D23" s="93"/>
      <c r="E23" s="93"/>
      <c r="F23" s="94"/>
      <c r="G23" s="95">
        <f>SUM(G21:G22)</f>
        <v>80000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</row>
    <row r="24" spans="1:255" customFormat="1" ht="15.75" customHeight="1" x14ac:dyDescent="0.25">
      <c r="A24" s="77"/>
      <c r="B24" s="96"/>
      <c r="C24" s="97"/>
      <c r="D24" s="97"/>
      <c r="E24" s="97"/>
      <c r="F24" s="98"/>
      <c r="G24" s="98"/>
      <c r="H24" s="69"/>
      <c r="I24" s="69"/>
      <c r="J24" s="69"/>
      <c r="K24" s="9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</row>
    <row r="25" spans="1:255" customFormat="1" ht="12" customHeight="1" x14ac:dyDescent="0.25">
      <c r="A25" s="77"/>
      <c r="B25" s="78" t="s">
        <v>22</v>
      </c>
      <c r="C25" s="79"/>
      <c r="D25" s="80"/>
      <c r="E25" s="80"/>
      <c r="F25" s="81"/>
      <c r="G25" s="82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</row>
    <row r="26" spans="1:255" customFormat="1" ht="24" customHeight="1" x14ac:dyDescent="0.25">
      <c r="A26" s="77"/>
      <c r="B26" s="83" t="s">
        <v>14</v>
      </c>
      <c r="C26" s="84" t="s">
        <v>15</v>
      </c>
      <c r="D26" s="84" t="s">
        <v>16</v>
      </c>
      <c r="E26" s="83" t="s">
        <v>17</v>
      </c>
      <c r="F26" s="84" t="s">
        <v>18</v>
      </c>
      <c r="G26" s="83" t="s">
        <v>19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</row>
    <row r="27" spans="1:255" s="91" customFormat="1" ht="12" customHeight="1" x14ac:dyDescent="0.25">
      <c r="A27" s="85"/>
      <c r="B27" s="86"/>
      <c r="C27" s="87"/>
      <c r="D27" s="87"/>
      <c r="E27" s="87"/>
      <c r="F27" s="88"/>
      <c r="G27" s="89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</row>
    <row r="28" spans="1:255" customFormat="1" ht="11.25" customHeight="1" x14ac:dyDescent="0.25">
      <c r="A28" s="69"/>
      <c r="B28" s="92" t="s">
        <v>23</v>
      </c>
      <c r="C28" s="93"/>
      <c r="D28" s="93"/>
      <c r="E28" s="93"/>
      <c r="F28" s="94"/>
      <c r="G28" s="95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</row>
    <row r="29" spans="1:255" customFormat="1" ht="15.75" customHeight="1" x14ac:dyDescent="0.25">
      <c r="A29" s="77"/>
      <c r="B29" s="100"/>
      <c r="C29" s="97"/>
      <c r="D29" s="97"/>
      <c r="E29" s="97"/>
      <c r="F29" s="98"/>
      <c r="G29" s="98"/>
      <c r="H29" s="69"/>
      <c r="I29" s="69"/>
      <c r="J29" s="69"/>
      <c r="K29" s="9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</row>
    <row r="30" spans="1:255" customFormat="1" ht="12" customHeight="1" x14ac:dyDescent="0.25">
      <c r="A30" s="77"/>
      <c r="B30" s="78" t="s">
        <v>24</v>
      </c>
      <c r="C30" s="79"/>
      <c r="D30" s="80"/>
      <c r="E30" s="80"/>
      <c r="F30" s="81"/>
      <c r="G30" s="82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</row>
    <row r="31" spans="1:255" customFormat="1" ht="24" customHeight="1" x14ac:dyDescent="0.25">
      <c r="A31" s="77"/>
      <c r="B31" s="83" t="s">
        <v>14</v>
      </c>
      <c r="C31" s="84" t="s">
        <v>15</v>
      </c>
      <c r="D31" s="84" t="s">
        <v>16</v>
      </c>
      <c r="E31" s="83" t="s">
        <v>17</v>
      </c>
      <c r="F31" s="84" t="s">
        <v>18</v>
      </c>
      <c r="G31" s="83" t="s">
        <v>19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</row>
    <row r="32" spans="1:255" s="91" customFormat="1" ht="12" customHeight="1" x14ac:dyDescent="0.25">
      <c r="A32" s="85"/>
      <c r="B32" s="86" t="s">
        <v>80</v>
      </c>
      <c r="C32" s="87" t="s">
        <v>55</v>
      </c>
      <c r="D32" s="87">
        <v>1</v>
      </c>
      <c r="E32" s="87" t="s">
        <v>83</v>
      </c>
      <c r="F32" s="88">
        <v>63000</v>
      </c>
      <c r="G32" s="89">
        <f t="shared" ref="G32:G33" si="0">(D32*F32)</f>
        <v>63000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s="91" customFormat="1" ht="12" customHeight="1" x14ac:dyDescent="0.25">
      <c r="A33" s="85"/>
      <c r="B33" s="86" t="s">
        <v>81</v>
      </c>
      <c r="C33" s="87" t="s">
        <v>55</v>
      </c>
      <c r="D33" s="87">
        <v>2</v>
      </c>
      <c r="E33" s="87" t="s">
        <v>83</v>
      </c>
      <c r="F33" s="88">
        <v>31500</v>
      </c>
      <c r="G33" s="89">
        <f t="shared" si="0"/>
        <v>63000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pans="1:255" s="91" customFormat="1" ht="12" customHeight="1" x14ac:dyDescent="0.25">
      <c r="A34" s="85"/>
      <c r="B34" s="86" t="s">
        <v>61</v>
      </c>
      <c r="C34" s="87" t="s">
        <v>55</v>
      </c>
      <c r="D34" s="87">
        <v>1</v>
      </c>
      <c r="E34" s="87" t="s">
        <v>83</v>
      </c>
      <c r="F34" s="88">
        <v>26250</v>
      </c>
      <c r="G34" s="89">
        <f t="shared" ref="G34:G36" si="1">(D34*F34)</f>
        <v>26250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 x14ac:dyDescent="0.25">
      <c r="A35" s="85"/>
      <c r="B35" s="86" t="s">
        <v>79</v>
      </c>
      <c r="C35" s="87" t="s">
        <v>55</v>
      </c>
      <c r="D35" s="87">
        <v>1</v>
      </c>
      <c r="E35" s="87" t="s">
        <v>83</v>
      </c>
      <c r="F35" s="88">
        <v>31500</v>
      </c>
      <c r="G35" s="89">
        <f t="shared" si="1"/>
        <v>31500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 x14ac:dyDescent="0.25">
      <c r="A36" s="85"/>
      <c r="B36" s="86" t="s">
        <v>65</v>
      </c>
      <c r="C36" s="87" t="s">
        <v>55</v>
      </c>
      <c r="D36" s="87">
        <v>1</v>
      </c>
      <c r="E36" s="87" t="s">
        <v>57</v>
      </c>
      <c r="F36" s="88">
        <v>472500</v>
      </c>
      <c r="G36" s="89">
        <f t="shared" si="1"/>
        <v>472500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customFormat="1" ht="11.25" customHeight="1" x14ac:dyDescent="0.25">
      <c r="A37" s="69"/>
      <c r="B37" s="92" t="s">
        <v>25</v>
      </c>
      <c r="C37" s="93"/>
      <c r="D37" s="93"/>
      <c r="E37" s="93"/>
      <c r="F37" s="94"/>
      <c r="G37" s="95">
        <f>SUM(G32:G36)</f>
        <v>656250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</row>
    <row r="38" spans="1:255" ht="12" customHeight="1" x14ac:dyDescent="0.25">
      <c r="A38" s="21"/>
      <c r="B38" s="27"/>
      <c r="C38" s="28"/>
      <c r="D38" s="28"/>
      <c r="E38" s="28"/>
      <c r="F38" s="29"/>
      <c r="G38" s="29"/>
    </row>
    <row r="39" spans="1:255" customFormat="1" ht="12" customHeight="1" x14ac:dyDescent="0.25">
      <c r="A39" s="77"/>
      <c r="B39" s="78" t="s">
        <v>26</v>
      </c>
      <c r="C39" s="79"/>
      <c r="D39" s="80"/>
      <c r="E39" s="80"/>
      <c r="F39" s="81"/>
      <c r="G39" s="82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</row>
    <row r="40" spans="1:255" customFormat="1" ht="24" customHeight="1" x14ac:dyDescent="0.25">
      <c r="A40" s="77"/>
      <c r="B40" s="83" t="s">
        <v>27</v>
      </c>
      <c r="C40" s="84" t="s">
        <v>28</v>
      </c>
      <c r="D40" s="84" t="s">
        <v>29</v>
      </c>
      <c r="E40" s="83" t="s">
        <v>17</v>
      </c>
      <c r="F40" s="84" t="s">
        <v>18</v>
      </c>
      <c r="G40" s="83" t="s">
        <v>19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</row>
    <row r="41" spans="1:255" s="91" customFormat="1" ht="12" customHeight="1" x14ac:dyDescent="0.25">
      <c r="A41" s="85"/>
      <c r="B41" s="86" t="s">
        <v>76</v>
      </c>
      <c r="C41" s="87" t="s">
        <v>77</v>
      </c>
      <c r="D41" s="87">
        <v>100</v>
      </c>
      <c r="E41" s="87" t="s">
        <v>84</v>
      </c>
      <c r="F41" s="88">
        <v>583.20000000000005</v>
      </c>
      <c r="G41" s="89">
        <f>(D41*F41)</f>
        <v>58320.000000000007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</row>
    <row r="42" spans="1:255" s="91" customFormat="1" ht="12" customHeight="1" x14ac:dyDescent="0.25">
      <c r="A42" s="85"/>
      <c r="B42" s="86" t="s">
        <v>78</v>
      </c>
      <c r="C42" s="87" t="s">
        <v>30</v>
      </c>
      <c r="D42" s="87">
        <v>400</v>
      </c>
      <c r="E42" s="87" t="s">
        <v>84</v>
      </c>
      <c r="F42" s="88">
        <v>1118</v>
      </c>
      <c r="G42" s="89">
        <f>(D42*F42)</f>
        <v>447200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</row>
    <row r="43" spans="1:255" customFormat="1" ht="11.25" customHeight="1" x14ac:dyDescent="0.25">
      <c r="A43" s="69"/>
      <c r="B43" s="92" t="s">
        <v>31</v>
      </c>
      <c r="C43" s="93"/>
      <c r="D43" s="93"/>
      <c r="E43" s="93"/>
      <c r="F43" s="94"/>
      <c r="G43" s="95">
        <f>SUM(G42:G42)</f>
        <v>447200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</row>
    <row r="44" spans="1:255" ht="12" customHeight="1" x14ac:dyDescent="0.25">
      <c r="A44" s="21"/>
      <c r="B44" s="27"/>
      <c r="C44" s="28"/>
      <c r="D44" s="28"/>
      <c r="E44" s="28"/>
      <c r="F44" s="29"/>
      <c r="G44" s="29"/>
    </row>
    <row r="45" spans="1:255" customFormat="1" ht="12" customHeight="1" x14ac:dyDescent="0.25">
      <c r="A45" s="77"/>
      <c r="B45" s="78" t="s">
        <v>32</v>
      </c>
      <c r="C45" s="79"/>
      <c r="D45" s="80"/>
      <c r="E45" s="80"/>
      <c r="F45" s="81"/>
      <c r="G45" s="82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</row>
    <row r="46" spans="1:255" customFormat="1" ht="24" customHeight="1" x14ac:dyDescent="0.25">
      <c r="A46" s="77"/>
      <c r="B46" s="83" t="s">
        <v>33</v>
      </c>
      <c r="C46" s="84" t="s">
        <v>28</v>
      </c>
      <c r="D46" s="84" t="s">
        <v>29</v>
      </c>
      <c r="E46" s="83" t="s">
        <v>17</v>
      </c>
      <c r="F46" s="84" t="s">
        <v>18</v>
      </c>
      <c r="G46" s="83" t="s">
        <v>19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</row>
    <row r="47" spans="1:255" s="91" customFormat="1" ht="12" customHeight="1" x14ac:dyDescent="0.25">
      <c r="A47" s="85"/>
      <c r="B47" s="86" t="s">
        <v>58</v>
      </c>
      <c r="C47" s="87" t="s">
        <v>58</v>
      </c>
      <c r="D47" s="87">
        <v>0</v>
      </c>
      <c r="E47" s="87" t="s">
        <v>58</v>
      </c>
      <c r="F47" s="88">
        <v>0</v>
      </c>
      <c r="G47" s="89">
        <f>D47*F47</f>
        <v>0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</row>
    <row r="48" spans="1:255" customFormat="1" ht="11.25" customHeight="1" x14ac:dyDescent="0.25">
      <c r="A48" s="69"/>
      <c r="B48" s="92" t="s">
        <v>34</v>
      </c>
      <c r="C48" s="93"/>
      <c r="D48" s="93"/>
      <c r="E48" s="93"/>
      <c r="F48" s="94"/>
      <c r="G48" s="95">
        <f>SUM(G47:G47)</f>
        <v>0</v>
      </c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</row>
    <row r="49" spans="1:255" customFormat="1" ht="11.25" customHeight="1" x14ac:dyDescent="0.25">
      <c r="A49" s="69"/>
      <c r="B49" s="101"/>
      <c r="C49" s="101"/>
      <c r="D49" s="101"/>
      <c r="E49" s="101"/>
      <c r="F49" s="102"/>
      <c r="G49" s="102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  <c r="IT49" s="69"/>
      <c r="IU49" s="69"/>
    </row>
    <row r="50" spans="1:255" customFormat="1" ht="11.25" customHeight="1" x14ac:dyDescent="0.25">
      <c r="A50" s="69"/>
      <c r="B50" s="103" t="s">
        <v>35</v>
      </c>
      <c r="C50" s="104"/>
      <c r="D50" s="104"/>
      <c r="E50" s="104"/>
      <c r="F50" s="104"/>
      <c r="G50" s="105">
        <f>G23+G37+G43+G48</f>
        <v>1183450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</row>
    <row r="51" spans="1:255" customFormat="1" ht="11.25" customHeight="1" x14ac:dyDescent="0.25">
      <c r="A51" s="69"/>
      <c r="B51" s="106" t="s">
        <v>36</v>
      </c>
      <c r="C51" s="107"/>
      <c r="D51" s="107"/>
      <c r="E51" s="107"/>
      <c r="F51" s="107"/>
      <c r="G51" s="108">
        <f>G50*0.05</f>
        <v>59172.5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</row>
    <row r="52" spans="1:255" customFormat="1" ht="11.25" customHeight="1" x14ac:dyDescent="0.25">
      <c r="A52" s="69"/>
      <c r="B52" s="109" t="s">
        <v>37</v>
      </c>
      <c r="C52" s="110"/>
      <c r="D52" s="110"/>
      <c r="E52" s="110"/>
      <c r="F52" s="110"/>
      <c r="G52" s="111">
        <f>G51+G50</f>
        <v>1242622.5</v>
      </c>
      <c r="H52" s="69" t="s">
        <v>58</v>
      </c>
      <c r="I52" s="69" t="s">
        <v>58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  <c r="IT52" s="69"/>
      <c r="IU52" s="69"/>
    </row>
    <row r="53" spans="1:255" customFormat="1" ht="11.25" customHeight="1" x14ac:dyDescent="0.25">
      <c r="A53" s="69"/>
      <c r="B53" s="106" t="s">
        <v>38</v>
      </c>
      <c r="C53" s="107"/>
      <c r="D53" s="107"/>
      <c r="E53" s="107"/>
      <c r="F53" s="107"/>
      <c r="G53" s="108">
        <f>+G12</f>
        <v>1890000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69"/>
    </row>
    <row r="54" spans="1:255" customFormat="1" ht="11.25" customHeight="1" x14ac:dyDescent="0.25">
      <c r="A54" s="69"/>
      <c r="B54" s="112" t="s">
        <v>39</v>
      </c>
      <c r="C54" s="113"/>
      <c r="D54" s="113"/>
      <c r="E54" s="113"/>
      <c r="F54" s="113"/>
      <c r="G54" s="114">
        <f>G53-G52</f>
        <v>647377.5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</row>
    <row r="55" spans="1:255" customFormat="1" ht="11.25" customHeight="1" x14ac:dyDescent="0.25">
      <c r="A55" s="69"/>
      <c r="B55" s="8" t="s">
        <v>40</v>
      </c>
      <c r="C55" s="9"/>
      <c r="D55" s="9"/>
      <c r="E55" s="9"/>
      <c r="F55" s="9"/>
      <c r="G55" s="6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</row>
    <row r="56" spans="1:255" ht="12.75" customHeight="1" thickBot="1" x14ac:dyDescent="0.3">
      <c r="A56" s="26"/>
      <c r="B56" s="10"/>
      <c r="C56" s="9"/>
      <c r="D56" s="9"/>
      <c r="E56" s="9"/>
      <c r="F56" s="9"/>
      <c r="G56" s="6"/>
    </row>
    <row r="57" spans="1:255" ht="12" customHeight="1" x14ac:dyDescent="0.25">
      <c r="A57" s="26"/>
      <c r="B57" s="39" t="s">
        <v>41</v>
      </c>
      <c r="C57" s="40"/>
      <c r="D57" s="40"/>
      <c r="E57" s="40"/>
      <c r="F57" s="41"/>
      <c r="G57" s="6"/>
    </row>
    <row r="58" spans="1:255" ht="12" customHeight="1" x14ac:dyDescent="0.25">
      <c r="A58" s="26"/>
      <c r="B58" s="115" t="s">
        <v>42</v>
      </c>
      <c r="C58" s="16"/>
      <c r="D58" s="16"/>
      <c r="E58" s="16"/>
      <c r="F58" s="42"/>
      <c r="G58" s="6"/>
    </row>
    <row r="59" spans="1:255" ht="12" customHeight="1" x14ac:dyDescent="0.25">
      <c r="A59" s="26"/>
      <c r="B59" s="115" t="s">
        <v>88</v>
      </c>
      <c r="C59" s="16"/>
      <c r="D59" s="16"/>
      <c r="E59" s="16"/>
      <c r="F59" s="42"/>
      <c r="G59" s="6"/>
    </row>
    <row r="60" spans="1:255" ht="12" customHeight="1" x14ac:dyDescent="0.25">
      <c r="A60" s="26"/>
      <c r="B60" s="115" t="s">
        <v>87</v>
      </c>
      <c r="C60" s="16"/>
      <c r="D60" s="16"/>
      <c r="E60" s="16"/>
      <c r="F60" s="42"/>
      <c r="G60" s="6"/>
    </row>
    <row r="61" spans="1:255" ht="12" customHeight="1" x14ac:dyDescent="0.25">
      <c r="A61" s="26"/>
      <c r="B61" s="115" t="s">
        <v>86</v>
      </c>
      <c r="C61" s="16"/>
      <c r="D61" s="16"/>
      <c r="E61" s="16"/>
      <c r="F61" s="42"/>
      <c r="G61" s="6"/>
    </row>
    <row r="62" spans="1:255" ht="12" customHeight="1" x14ac:dyDescent="0.25">
      <c r="A62" s="26"/>
      <c r="B62" s="115" t="s">
        <v>43</v>
      </c>
      <c r="C62" s="16"/>
      <c r="D62" s="16"/>
      <c r="E62" s="16"/>
      <c r="F62" s="42"/>
      <c r="G62" s="6"/>
    </row>
    <row r="63" spans="1:255" ht="12.75" customHeight="1" x14ac:dyDescent="0.25">
      <c r="A63" s="26"/>
      <c r="B63" s="115" t="s">
        <v>85</v>
      </c>
      <c r="C63" s="16"/>
      <c r="D63" s="16"/>
      <c r="E63" s="16"/>
      <c r="F63" s="42"/>
      <c r="G63" s="6"/>
    </row>
    <row r="64" spans="1:255" ht="12.75" customHeight="1" x14ac:dyDescent="0.25">
      <c r="A64" s="26"/>
      <c r="B64" s="115" t="s">
        <v>70</v>
      </c>
      <c r="C64" s="16"/>
      <c r="D64" s="16"/>
      <c r="E64" s="16"/>
      <c r="F64" s="42"/>
      <c r="G64" s="6"/>
    </row>
    <row r="65" spans="1:7" ht="12.75" customHeight="1" thickBot="1" x14ac:dyDescent="0.3">
      <c r="A65" s="26"/>
      <c r="B65" s="116" t="s">
        <v>71</v>
      </c>
      <c r="C65" s="43"/>
      <c r="D65" s="43"/>
      <c r="E65" s="43"/>
      <c r="F65" s="44"/>
      <c r="G65" s="6"/>
    </row>
    <row r="66" spans="1:7" ht="12.75" customHeight="1" thickBot="1" x14ac:dyDescent="0.3">
      <c r="A66" s="26"/>
      <c r="B66" s="16"/>
      <c r="C66" s="16"/>
      <c r="D66" s="16"/>
      <c r="E66" s="16"/>
      <c r="F66" s="16"/>
      <c r="G66" s="6"/>
    </row>
    <row r="67" spans="1:7" ht="15" customHeight="1" thickBot="1" x14ac:dyDescent="0.3">
      <c r="A67" s="26"/>
      <c r="B67" s="47" t="s">
        <v>44</v>
      </c>
      <c r="C67" s="48"/>
      <c r="D67" s="49"/>
      <c r="E67" s="30"/>
      <c r="F67" s="30"/>
      <c r="G67" s="6"/>
    </row>
    <row r="68" spans="1:7" ht="12" customHeight="1" x14ac:dyDescent="0.25">
      <c r="A68" s="26"/>
      <c r="B68" s="34" t="s">
        <v>33</v>
      </c>
      <c r="C68" s="32" t="s">
        <v>67</v>
      </c>
      <c r="D68" s="33" t="s">
        <v>45</v>
      </c>
      <c r="E68" s="30"/>
      <c r="F68" s="30"/>
      <c r="G68" s="6"/>
    </row>
    <row r="69" spans="1:7" ht="12" customHeight="1" x14ac:dyDescent="0.25">
      <c r="A69" s="26"/>
      <c r="B69" s="12" t="s">
        <v>46</v>
      </c>
      <c r="C69" s="2">
        <f>G23</f>
        <v>80000</v>
      </c>
      <c r="D69" s="31">
        <f>(C69/C75)</f>
        <v>6.4379970586400936E-2</v>
      </c>
      <c r="E69" s="30"/>
      <c r="F69" s="30"/>
      <c r="G69" s="6"/>
    </row>
    <row r="70" spans="1:7" ht="12" customHeight="1" x14ac:dyDescent="0.25">
      <c r="A70" s="26"/>
      <c r="B70" s="12" t="s">
        <v>47</v>
      </c>
      <c r="C70" s="3">
        <f>G28</f>
        <v>0</v>
      </c>
      <c r="D70" s="31">
        <v>0</v>
      </c>
      <c r="E70" s="30"/>
      <c r="F70" s="30"/>
      <c r="G70" s="6"/>
    </row>
    <row r="71" spans="1:7" ht="12" customHeight="1" x14ac:dyDescent="0.25">
      <c r="A71" s="26"/>
      <c r="B71" s="12" t="s">
        <v>48</v>
      </c>
      <c r="C71" s="2">
        <f>G37</f>
        <v>656250</v>
      </c>
      <c r="D71" s="31">
        <f>(C71/C75)</f>
        <v>0.52811694621657024</v>
      </c>
      <c r="E71" s="30"/>
      <c r="F71" s="30"/>
      <c r="G71" s="6"/>
    </row>
    <row r="72" spans="1:7" ht="12" customHeight="1" x14ac:dyDescent="0.25">
      <c r="A72" s="26"/>
      <c r="B72" s="12" t="s">
        <v>27</v>
      </c>
      <c r="C72" s="2">
        <f>G43</f>
        <v>447200</v>
      </c>
      <c r="D72" s="31">
        <f>(C72/C75)</f>
        <v>0.35988403557798126</v>
      </c>
      <c r="E72" s="30"/>
      <c r="F72" s="30"/>
      <c r="G72" s="6"/>
    </row>
    <row r="73" spans="1:7" ht="12" customHeight="1" x14ac:dyDescent="0.25">
      <c r="A73" s="26"/>
      <c r="B73" s="12" t="s">
        <v>49</v>
      </c>
      <c r="C73" s="4">
        <f>G48</f>
        <v>0</v>
      </c>
      <c r="D73" s="31">
        <f>(C73/C75)</f>
        <v>0</v>
      </c>
      <c r="E73" s="5"/>
      <c r="F73" s="5"/>
      <c r="G73" s="6"/>
    </row>
    <row r="74" spans="1:7" ht="12" customHeight="1" x14ac:dyDescent="0.25">
      <c r="A74" s="26"/>
      <c r="B74" s="12" t="s">
        <v>50</v>
      </c>
      <c r="C74" s="4">
        <f>G51</f>
        <v>59172.5</v>
      </c>
      <c r="D74" s="31">
        <f>(C74/C75)</f>
        <v>4.7619047619047616E-2</v>
      </c>
      <c r="E74" s="5"/>
      <c r="F74" s="5"/>
      <c r="G74" s="6"/>
    </row>
    <row r="75" spans="1:7" ht="12.75" customHeight="1" thickBot="1" x14ac:dyDescent="0.3">
      <c r="A75" s="26"/>
      <c r="B75" s="13" t="s">
        <v>51</v>
      </c>
      <c r="C75" s="14">
        <f>SUM(C69:C74)</f>
        <v>1242622.5</v>
      </c>
      <c r="D75" s="15">
        <f>SUM(D69:D74)</f>
        <v>1.0000000000000002</v>
      </c>
      <c r="E75" s="5"/>
      <c r="F75" s="5"/>
      <c r="G75" s="6"/>
    </row>
    <row r="76" spans="1:7" ht="12" customHeight="1" x14ac:dyDescent="0.25">
      <c r="A76" s="26"/>
      <c r="B76" s="10"/>
      <c r="C76" s="9"/>
      <c r="D76" s="9"/>
      <c r="E76" s="9"/>
      <c r="F76" s="9"/>
      <c r="G76" s="6"/>
    </row>
    <row r="77" spans="1:7" ht="12.75" customHeight="1" thickBot="1" x14ac:dyDescent="0.3">
      <c r="A77" s="26"/>
      <c r="B77" s="11"/>
      <c r="C77" s="9"/>
      <c r="D77" s="9"/>
      <c r="E77" s="9"/>
      <c r="F77" s="9"/>
      <c r="G77" s="6"/>
    </row>
    <row r="78" spans="1:7" ht="12" customHeight="1" thickBot="1" x14ac:dyDescent="0.3">
      <c r="A78" s="26"/>
      <c r="B78" s="35"/>
      <c r="C78" s="36" t="s">
        <v>60</v>
      </c>
      <c r="D78" s="37"/>
      <c r="E78" s="38"/>
      <c r="F78" s="5"/>
      <c r="G78" s="6"/>
    </row>
    <row r="79" spans="1:7" ht="12" customHeight="1" x14ac:dyDescent="0.25">
      <c r="A79" s="26"/>
      <c r="B79" s="19" t="s">
        <v>69</v>
      </c>
      <c r="C79" s="20">
        <v>350</v>
      </c>
      <c r="D79" s="20">
        <v>450</v>
      </c>
      <c r="E79" s="20">
        <v>550</v>
      </c>
      <c r="F79" s="18"/>
      <c r="G79" s="7"/>
    </row>
    <row r="80" spans="1:7" ht="12.75" customHeight="1" thickBot="1" x14ac:dyDescent="0.3">
      <c r="A80" s="26"/>
      <c r="B80" s="13" t="s">
        <v>68</v>
      </c>
      <c r="C80" s="14">
        <f>($G52/C79)</f>
        <v>3550.35</v>
      </c>
      <c r="D80" s="14">
        <f t="shared" ref="D80:E80" si="2">($G52/D79)</f>
        <v>2761.3833333333332</v>
      </c>
      <c r="E80" s="14">
        <f t="shared" si="2"/>
        <v>2259.3136363636363</v>
      </c>
      <c r="F80" s="18"/>
      <c r="G80" s="7"/>
    </row>
    <row r="81" spans="1:7" ht="15.6" customHeight="1" x14ac:dyDescent="0.25">
      <c r="A81" s="26"/>
      <c r="B81" s="17" t="s">
        <v>52</v>
      </c>
      <c r="C81" s="16"/>
      <c r="D81" s="16"/>
      <c r="E81" s="16"/>
      <c r="F81" s="16"/>
      <c r="G81" s="16"/>
    </row>
  </sheetData>
  <mergeCells count="8">
    <mergeCell ref="B67:D67"/>
    <mergeCell ref="E15:F15"/>
    <mergeCell ref="B17:G17"/>
    <mergeCell ref="E13:F13"/>
    <mergeCell ref="E11:F11"/>
    <mergeCell ref="E10:F10"/>
    <mergeCell ref="E9:F9"/>
    <mergeCell ref="E14:F14"/>
  </mergeCells>
  <pageMargins left="0.74803149606299213" right="0.74803149606299213" top="0.98425196850393704" bottom="0.98425196850393704" header="0" footer="0"/>
  <pageSetup paperSize="14" scale="92" fitToHeight="2" orientation="portrait" r:id="rId1"/>
  <headerFooter>
    <oddFooter>&amp;C&amp;"Helvetica Neue,Regular"&amp;12&amp;K000000&amp;P</oddFooter>
  </headerFooter>
  <ignoredErrors>
    <ignoredError sqref="G42 G32:G33 G35:G36 G21:G22 G34 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FORRAJERA</vt:lpstr>
      <vt:lpstr>'AVENA FORRAJERA'!Área_de_impresión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2022-06-20T19:58:20Z</cp:lastPrinted>
  <dcterms:created xsi:type="dcterms:W3CDTF">2020-11-27T12:49:26Z</dcterms:created>
  <dcterms:modified xsi:type="dcterms:W3CDTF">2023-02-08T19:09:18Z</dcterms:modified>
</cp:coreProperties>
</file>