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lopez\AppData\Local\Temp\Rar$DI00.300\"/>
    </mc:Choice>
  </mc:AlternateContent>
  <bookViews>
    <workbookView xWindow="0" yWindow="0" windowWidth="19200" windowHeight="6465"/>
  </bookViews>
  <sheets>
    <sheet name="AVENA FORRAJERA" sheetId="4" r:id="rId1"/>
  </sheets>
  <definedNames>
    <definedName name="_xlnm.Print_Area" localSheetId="0">'AVENA FORRAJERA'!$A$1:$G$81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4" l="1"/>
  <c r="G55" i="4"/>
  <c r="G54" i="4"/>
  <c r="G53" i="4"/>
  <c r="G34" i="4" l="1"/>
  <c r="G50" i="4" l="1"/>
  <c r="G44" i="4"/>
  <c r="G43" i="4"/>
  <c r="G42" i="4"/>
  <c r="G40" i="4"/>
  <c r="G33" i="4"/>
  <c r="G32" i="4"/>
  <c r="G31" i="4"/>
  <c r="G22" i="4"/>
  <c r="G12" i="4"/>
  <c r="C69" i="4" l="1"/>
  <c r="G35" i="4"/>
  <c r="C71" i="4" s="1"/>
  <c r="G45" i="4"/>
  <c r="C72" i="4" s="1"/>
  <c r="G52" i="4" l="1"/>
  <c r="C74" i="4" l="1"/>
  <c r="C75" i="4" s="1"/>
  <c r="E80" i="4" l="1"/>
  <c r="D80" i="4"/>
  <c r="G56" i="4"/>
  <c r="D74" i="4"/>
  <c r="D72" i="4"/>
  <c r="D69" i="4"/>
  <c r="D71" i="4"/>
  <c r="D73" i="4"/>
  <c r="D75" i="4" l="1"/>
</calcChain>
</file>

<file path=xl/sharedStrings.xml><?xml version="1.0" encoding="utf-8"?>
<sst xmlns="http://schemas.openxmlformats.org/spreadsheetml/2006/main" count="121" uniqueCount="87">
  <si>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</si>
  <si>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</si>
  <si>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</si>
  <si>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</si>
  <si>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</si>
  <si>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</si>
  <si>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</si>
  <si>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</si>
  <si>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</si>
  <si>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</si>
  <si>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</si>
  <si>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</si>
  <si>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</si>
  <si>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</si>
  <si>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</si>
  <si>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</si>
  <si>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</si>
  <si>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</si>
  <si>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</si>
  <si>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</si>
  <si>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</si>
  <si>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</si>
  <si>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</si>
  <si>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</si>
  <si>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</si>
  <si>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</si>
  <si>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</si>
  <si>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</si>
  <si>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</si>
  <si>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</si>
  <si>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</si>
  <si>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</si>
  <si>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</si>
  <si>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</si>
  <si>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</si>
  <si>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</si>
  <si>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</si>
  <si>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</si>
  <si>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</si>
  <si>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</si>
  <si>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</si>
  <si>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</si>
  <si>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</si>
  <si>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</si>
  <si>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</si>
  <si>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</si>
  <si>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</si>
  <si>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Mercado interno</t>
  </si>
  <si>
    <t>Medio</t>
  </si>
  <si>
    <t>COSTOS DIRECTOS DE PRODUCCIÓN POR HECTÁREA (INCLUYE IVA)</t>
  </si>
  <si>
    <t>SEMILLA</t>
  </si>
  <si>
    <t>FERTILIZANTES</t>
  </si>
  <si>
    <t>Urea</t>
  </si>
  <si>
    <t>Super fosfato triple</t>
  </si>
  <si>
    <t xml:space="preserve">Muriato de Potasio </t>
  </si>
  <si>
    <t xml:space="preserve">Aradura (cincel) </t>
  </si>
  <si>
    <t>Semilla Avena</t>
  </si>
  <si>
    <t>PRECIO ESPERADO ($/Fardo)</t>
  </si>
  <si>
    <t>ESCENARIOS COSTO UNITARIO  ($/Fardo)</t>
  </si>
  <si>
    <t>Rendimiento (Fardos/hà)</t>
  </si>
  <si>
    <t>Costo unitario ($/Fardo) (*)</t>
  </si>
  <si>
    <t>VARIEDADES</t>
  </si>
  <si>
    <t xml:space="preserve">Avena (Super Nova - Urano)  </t>
  </si>
  <si>
    <t>Marchigue</t>
  </si>
  <si>
    <t>Libertador Bernardo O'Higgins</t>
  </si>
  <si>
    <t>Marchigue, Pichilemu, La Estrella</t>
  </si>
  <si>
    <t>Noviembre</t>
  </si>
  <si>
    <t>Heladas, Sequía</t>
  </si>
  <si>
    <t>RENDIMIENTO (Fardos /  Há.)</t>
  </si>
  <si>
    <t>Corte, hilerado, secado y enfardado de avena</t>
  </si>
  <si>
    <t>Abril - Mayo</t>
  </si>
  <si>
    <t>1.  Precios de insumos y productos se expresan con IVA.</t>
  </si>
  <si>
    <t>JM / HA</t>
  </si>
  <si>
    <t>Rastraje cama de semillas y tapadura de semillas</t>
  </si>
  <si>
    <t>Siembra mecanizada y fertilización base (Trompo)</t>
  </si>
  <si>
    <t>Marzo - Abril</t>
  </si>
  <si>
    <t>2.  Precio de Insumos corresponde a  precios  colocados en el predio.</t>
  </si>
  <si>
    <t>3.  Precio esperado por ventas corresponde a precio colocado en el domicilio del comprador.</t>
  </si>
  <si>
    <t>4.  Los insumos aplicados (tipo y dosis) son referenciales y deben correspoder al territorio en particular.</t>
  </si>
  <si>
    <t>5.  El costo de la maquinaria incluye costo del operador, combustible y  arriendo de la maquinaria propiamente tal.</t>
  </si>
  <si>
    <t>6.  El  costo de la mano de obra incluye impuestos e  imposiciones.</t>
  </si>
  <si>
    <t>AVENA FORRAJERA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</si>
  <si>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</si>
  <si>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</si>
  <si>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240</t>
  </si>
  <si>
    <t>Enero</t>
  </si>
  <si>
    <t>Marzo - Abril -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</si>
</sst>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1" fillId="0" borderId="3"/>
    <xf numFmtId="43" fontId="3" fillId="0" borderId="3" applyFont="0" applyFill="0" applyBorder="0" applyAlignment="0" applyProtection="0"/>
    <xf numFmtId="0" fontId="3" fillId="0" borderId="3"/>
    <xf numFmtId="166" fontId="3" fillId="0" borderId="3" applyFont="0" applyFill="0" applyBorder="0" applyAlignment="0" applyProtection="0"/>
    <xf numFmtId="167" fontId="5" fillId="0" borderId="3" applyFont="0" applyFill="0" applyBorder="0" applyAlignment="0" applyProtection="0"/>
    <xf numFmtId="167" fontId="3" fillId="0" borderId="3" applyFont="0" applyFill="0" applyBorder="0" applyAlignment="0" applyProtection="0"/>
    <xf numFmtId="41" fontId="6" fillId="0" borderId="0" applyFont="0" applyFill="0" applyBorder="0" applyAlignment="0" applyProtection="0"/>
  </cellStyleXfs>
  <cellXfs count="137">
    <xf numFmtId="0" fontId="0" fillId="0" borderId="0" xfId="0" applyFont="1" applyAlignment="1"/>
    <xf numFmtId="0" fontId="2" fillId="2" borderId="1" xfId="0" applyFont="1" applyFill="1" applyBorder="1" applyAlignment="1"/>
    <xf numFmtId="0" fontId="2" fillId="0" borderId="0" xfId="0" applyFont="1" applyAlignment="1"/>
    <xf numFmtId="0" fontId="8" fillId="0" borderId="18" xfId="1" applyFont="1" applyFill="1" applyBorder="1" applyAlignment="1">
      <alignment horizontal="left" vertical="center" wrapText="1"/>
    </xf>
    <xf numFmtId="1" fontId="8" fillId="0" borderId="18" xfId="3" applyNumberFormat="1" applyFont="1" applyFill="1" applyBorder="1"/>
    <xf numFmtId="41" fontId="2" fillId="0" borderId="0" xfId="7" applyFont="1" applyAlignment="1"/>
    <xf numFmtId="1" fontId="8" fillId="0" borderId="18" xfId="3" applyNumberFormat="1" applyFont="1" applyFill="1" applyBorder="1" applyAlignment="1">
      <alignment wrapText="1"/>
    </xf>
    <xf numFmtId="3" fontId="8" fillId="0" borderId="18" xfId="1" applyNumberFormat="1" applyFont="1" applyFill="1" applyBorder="1" applyAlignment="1">
      <alignment horizontal="right"/>
    </xf>
    <xf numFmtId="1" fontId="8" fillId="0" borderId="18" xfId="3" applyNumberFormat="1" applyFont="1" applyFill="1" applyBorder="1" applyAlignment="1">
      <alignment vertical="center" wrapText="1"/>
    </xf>
    <xf numFmtId="0" fontId="8" fillId="0" borderId="18" xfId="1" applyFont="1" applyBorder="1" applyAlignment="1">
      <alignment wrapText="1"/>
    </xf>
    <xf numFmtId="0" fontId="8" fillId="0" borderId="18" xfId="1" applyFont="1" applyBorder="1" applyAlignment="1">
      <alignment horizontal="center"/>
    </xf>
    <xf numFmtId="3" fontId="8" fillId="0" borderId="18" xfId="1" applyNumberFormat="1" applyFont="1" applyBorder="1" applyAlignment="1">
      <alignment horizontal="center"/>
    </xf>
    <xf numFmtId="3" fontId="8" fillId="9" borderId="18" xfId="1" applyNumberFormat="1" applyFont="1" applyFill="1" applyBorder="1" applyAlignment="1">
      <alignment horizontal="right" indent="1"/>
    </xf>
    <xf numFmtId="3" fontId="8" fillId="0" borderId="18" xfId="1" applyNumberFormat="1" applyFont="1" applyBorder="1" applyAlignment="1">
      <alignment horizontal="right"/>
    </xf>
    <xf numFmtId="0" fontId="2" fillId="2" borderId="4" xfId="0" applyFont="1" applyFill="1" applyBorder="1" applyAlignment="1"/>
    <xf numFmtId="0" fontId="2" fillId="0" borderId="0" xfId="0" applyFont="1" applyFill="1" applyAlignment="1"/>
    <xf numFmtId="0" fontId="2" fillId="0" borderId="3" xfId="0" applyFont="1" applyFill="1" applyBorder="1" applyAlignment="1"/>
    <xf numFmtId="49" fontId="7" fillId="0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0" fontId="2" fillId="2" borderId="12" xfId="0" applyFont="1" applyFill="1" applyBorder="1" applyAlignment="1"/>
    <xf numFmtId="164" fontId="7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/>
    <xf numFmtId="0" fontId="2" fillId="2" borderId="14" xfId="0" applyFont="1" applyFill="1" applyBorder="1" applyAlignment="1"/>
    <xf numFmtId="0" fontId="2" fillId="2" borderId="17" xfId="0" applyFont="1" applyFill="1" applyBorder="1" applyAlignment="1"/>
    <xf numFmtId="0" fontId="2" fillId="6" borderId="3" xfId="0" applyFont="1" applyFill="1" applyBorder="1" applyAlignment="1"/>
    <xf numFmtId="0" fontId="7" fillId="6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0" fontId="2" fillId="0" borderId="0" xfId="0" applyNumberFormat="1" applyFont="1" applyAlignment="1"/>
    <xf numFmtId="0" fontId="2" fillId="0" borderId="18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3" fontId="8" fillId="0" borderId="18" xfId="1" applyNumberFormat="1" applyFont="1" applyFill="1" applyBorder="1" applyAlignment="1">
      <alignment horizontal="center" vertical="center"/>
    </xf>
    <xf numFmtId="41" fontId="8" fillId="0" borderId="18" xfId="7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8" fillId="0" borderId="18" xfId="2" applyNumberFormat="1" applyFont="1" applyFill="1" applyBorder="1" applyAlignment="1">
      <alignment horizontal="center" vertical="center"/>
    </xf>
    <xf numFmtId="0" fontId="8" fillId="0" borderId="18" xfId="2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vertical="center" wrapText="1"/>
    </xf>
    <xf numFmtId="0" fontId="8" fillId="0" borderId="18" xfId="1" applyFont="1" applyFill="1" applyBorder="1" applyAlignment="1">
      <alignment horizontal="center" vertical="center" wrapText="1"/>
    </xf>
    <xf numFmtId="43" fontId="8" fillId="0" borderId="18" xfId="2" applyFont="1" applyFill="1" applyBorder="1" applyAlignment="1">
      <alignment horizontal="center" vertical="center"/>
    </xf>
    <xf numFmtId="1" fontId="8" fillId="0" borderId="18" xfId="3" applyNumberFormat="1" applyFont="1" applyFill="1" applyBorder="1" applyAlignment="1">
      <alignment horizontal="center" vertical="center"/>
    </xf>
    <xf numFmtId="1" fontId="8" fillId="0" borderId="18" xfId="3" applyNumberFormat="1" applyFont="1" applyFill="1" applyBorder="1" applyAlignment="1">
      <alignment vertical="center"/>
    </xf>
    <xf numFmtId="0" fontId="2" fillId="0" borderId="18" xfId="0" applyFont="1" applyBorder="1" applyAlignment="1"/>
    <xf numFmtId="3" fontId="8" fillId="0" borderId="18" xfId="3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" fontId="8" fillId="0" borderId="18" xfId="7" applyNumberFormat="1" applyFont="1" applyFill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8" fillId="0" borderId="18" xfId="2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20" xfId="0" applyFont="1" applyFill="1" applyBorder="1" applyAlignment="1"/>
    <xf numFmtId="0" fontId="2" fillId="2" borderId="19" xfId="0" applyFont="1" applyFill="1" applyBorder="1" applyAlignment="1">
      <alignment wrapText="1"/>
    </xf>
    <xf numFmtId="14" fontId="2" fillId="2" borderId="19" xfId="0" applyNumberFormat="1" applyFont="1" applyFill="1" applyBorder="1" applyAlignment="1"/>
    <xf numFmtId="49" fontId="7" fillId="3" borderId="18" xfId="0" applyNumberFormat="1" applyFont="1" applyFill="1" applyBorder="1" applyAlignment="1">
      <alignment horizontal="right" vertical="center" wrapText="1"/>
    </xf>
    <xf numFmtId="0" fontId="8" fillId="0" borderId="18" xfId="1" applyFont="1" applyFill="1" applyBorder="1" applyAlignment="1">
      <alignment horizontal="right" vertical="center" wrapText="1"/>
    </xf>
    <xf numFmtId="49" fontId="2" fillId="2" borderId="18" xfId="0" applyNumberFormat="1" applyFont="1" applyFill="1" applyBorder="1" applyAlignment="1">
      <alignment horizontal="right" vertical="center" wrapText="1"/>
    </xf>
    <xf numFmtId="49" fontId="2" fillId="2" borderId="18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/>
    <xf numFmtId="0" fontId="2" fillId="2" borderId="19" xfId="0" applyFont="1" applyFill="1" applyBorder="1" applyAlignment="1"/>
    <xf numFmtId="0" fontId="2" fillId="2" borderId="19" xfId="0" applyFont="1" applyFill="1" applyBorder="1" applyAlignment="1">
      <alignment horizontal="justify" wrapText="1"/>
    </xf>
    <xf numFmtId="3" fontId="2" fillId="0" borderId="18" xfId="1" applyNumberFormat="1" applyFont="1" applyFill="1" applyBorder="1" applyAlignment="1">
      <alignment horizontal="right"/>
    </xf>
    <xf numFmtId="17" fontId="2" fillId="0" borderId="18" xfId="1" applyNumberFormat="1" applyFont="1" applyFill="1" applyBorder="1" applyAlignment="1">
      <alignment horizontal="right" vertical="center"/>
    </xf>
    <xf numFmtId="3" fontId="8" fillId="0" borderId="18" xfId="1" applyNumberFormat="1" applyFont="1" applyFill="1" applyBorder="1" applyAlignment="1">
      <alignment horizontal="right" vertical="center"/>
    </xf>
    <xf numFmtId="3" fontId="2" fillId="0" borderId="18" xfId="1" applyNumberFormat="1" applyFont="1" applyFill="1" applyBorder="1" applyAlignment="1">
      <alignment horizontal="right" vertical="center"/>
    </xf>
    <xf numFmtId="0" fontId="2" fillId="0" borderId="18" xfId="1" applyFont="1" applyFill="1" applyBorder="1" applyAlignment="1">
      <alignment horizontal="right" vertical="center"/>
    </xf>
    <xf numFmtId="3" fontId="2" fillId="0" borderId="18" xfId="0" applyNumberFormat="1" applyFont="1" applyBorder="1" applyAlignment="1">
      <alignment horizontal="center" vertical="center"/>
    </xf>
    <xf numFmtId="49" fontId="2" fillId="2" borderId="18" xfId="0" applyNumberFormat="1" applyFont="1" applyFill="1" applyBorder="1" applyAlignment="1">
      <alignment vertical="center" wrapText="1"/>
    </xf>
    <xf numFmtId="49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left"/>
    </xf>
    <xf numFmtId="0" fontId="2" fillId="2" borderId="23" xfId="0" applyFont="1" applyFill="1" applyBorder="1" applyAlignment="1"/>
    <xf numFmtId="49" fontId="7" fillId="5" borderId="18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horizontal="center" vertical="center" wrapText="1"/>
    </xf>
    <xf numFmtId="49" fontId="10" fillId="3" borderId="18" xfId="0" applyNumberFormat="1" applyFont="1" applyFill="1" applyBorder="1" applyAlignment="1">
      <alignment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vertical="center"/>
    </xf>
    <xf numFmtId="41" fontId="10" fillId="3" borderId="18" xfId="7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/>
    <xf numFmtId="49" fontId="7" fillId="5" borderId="22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3" fontId="2" fillId="2" borderId="19" xfId="0" applyNumberFormat="1" applyFont="1" applyFill="1" applyBorder="1" applyAlignment="1"/>
    <xf numFmtId="0" fontId="7" fillId="5" borderId="18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164" fontId="7" fillId="3" borderId="18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/>
    <xf numFmtId="49" fontId="2" fillId="2" borderId="13" xfId="0" applyNumberFormat="1" applyFont="1" applyFill="1" applyBorder="1" applyAlignment="1">
      <alignment vertical="center"/>
    </xf>
    <xf numFmtId="49" fontId="2" fillId="2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/>
    <xf numFmtId="49" fontId="4" fillId="7" borderId="25" xfId="0" applyNumberFormat="1" applyFont="1" applyFill="1" applyBorder="1" applyAlignment="1">
      <alignment vertical="center"/>
    </xf>
    <xf numFmtId="49" fontId="4" fillId="7" borderId="26" xfId="0" applyNumberFormat="1" applyFont="1" applyFill="1" applyBorder="1" applyAlignment="1">
      <alignment vertical="center"/>
    </xf>
    <xf numFmtId="49" fontId="2" fillId="7" borderId="27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9" fontId="2" fillId="2" borderId="6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49" fontId="14" fillId="2" borderId="5" xfId="0" applyNumberFormat="1" applyFont="1" applyFill="1" applyBorder="1" applyAlignment="1">
      <alignment vertical="center"/>
    </xf>
    <xf numFmtId="49" fontId="4" fillId="7" borderId="7" xfId="0" applyNumberFormat="1" applyFont="1" applyFill="1" applyBorder="1" applyAlignment="1">
      <alignment vertical="center"/>
    </xf>
    <xf numFmtId="165" fontId="4" fillId="7" borderId="8" xfId="0" applyNumberFormat="1" applyFont="1" applyFill="1" applyBorder="1" applyAlignment="1">
      <alignment vertical="center"/>
    </xf>
    <xf numFmtId="9" fontId="4" fillId="7" borderId="9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49" fontId="4" fillId="7" borderId="25" xfId="0" applyNumberFormat="1" applyFont="1" applyFill="1" applyBorder="1" applyAlignment="1">
      <alignment horizontal="right" vertical="center"/>
    </xf>
    <xf numFmtId="0" fontId="14" fillId="7" borderId="26" xfId="0" applyNumberFormat="1" applyFont="1" applyFill="1" applyBorder="1" applyAlignment="1">
      <alignment horizontal="right" vertical="center"/>
    </xf>
    <xf numFmtId="0" fontId="14" fillId="7" borderId="27" xfId="0" applyNumberFormat="1" applyFont="1" applyFill="1" applyBorder="1" applyAlignment="1">
      <alignment horizontal="right" vertical="center"/>
    </xf>
    <xf numFmtId="3" fontId="4" fillId="7" borderId="7" xfId="0" applyNumberFormat="1" applyFont="1" applyFill="1" applyBorder="1" applyAlignment="1">
      <alignment horizontal="right" vertical="center"/>
    </xf>
    <xf numFmtId="3" fontId="14" fillId="7" borderId="8" xfId="0" applyNumberFormat="1" applyFont="1" applyFill="1" applyBorder="1" applyAlignment="1">
      <alignment horizontal="right" vertical="center"/>
    </xf>
    <xf numFmtId="3" fontId="14" fillId="7" borderId="9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3" fontId="8" fillId="0" borderId="18" xfId="4" applyNumberFormat="1" applyFont="1" applyFill="1" applyBorder="1" applyAlignment="1">
      <alignment horizontal="center" vertical="center"/>
    </xf>
    <xf numFmtId="49" fontId="13" fillId="8" borderId="28" xfId="0" applyNumberFormat="1" applyFont="1" applyFill="1" applyBorder="1" applyAlignment="1">
      <alignment horizontal="center" vertical="center"/>
    </xf>
    <xf numFmtId="49" fontId="13" fillId="8" borderId="29" xfId="0" applyNumberFormat="1" applyFont="1" applyFill="1" applyBorder="1" applyAlignment="1">
      <alignment horizontal="center" vertical="center"/>
    </xf>
    <xf numFmtId="49" fontId="13" fillId="8" borderId="30" xfId="0" applyNumberFormat="1" applyFont="1" applyFill="1" applyBorder="1" applyAlignment="1">
      <alignment horizontal="center" vertical="center"/>
    </xf>
    <xf numFmtId="49" fontId="9" fillId="3" borderId="18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wrapText="1"/>
    </xf>
    <xf numFmtId="0" fontId="7" fillId="4" borderId="18" xfId="0" applyFont="1" applyFill="1" applyBorder="1" applyAlignment="1">
      <alignment wrapText="1"/>
    </xf>
    <xf numFmtId="49" fontId="2" fillId="2" borderId="18" xfId="0" applyNumberFormat="1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49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</cellXfs>
  <cellStyles count="8">
    <cellStyle name="Millares [0]" xfId="7" builtinId="6"/>
    <cellStyle name="Millares [0]_Estructura de costo IX-P 2" xfId="4"/>
    <cellStyle name="Millares 17" xfId="5"/>
    <cellStyle name="Millares 4 2" xfId="2"/>
    <cellStyle name="Millares 6 2" xfId="6"/>
    <cellStyle name="Normal" xfId="0" builtinId="0"/>
    <cellStyle name="Normal 2" xfId="3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628650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305531</xdr:colOff>
      <xdr:row>0</xdr:row>
      <xdr:rowOff>0</xdr:rowOff>
    </xdr:from>
    <xdr:to>
      <xdr:col>7</xdr:col>
      <xdr:colOff>4885</xdr:colOff>
      <xdr:row>7</xdr:row>
      <xdr:rowOff>60659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531" y="0"/>
          <a:ext cx="7622200" cy="139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topLeftCell="A37" zoomScale="112" zoomScaleNormal="112" workbookViewId="0">
      <selection activeCell="G54" sqref="G54"/>
    </sheetView>
  </sheetViews>
  <sheetFormatPr baseColWidth="10" defaultColWidth="10.85546875" defaultRowHeight="11.25" customHeight="1"/>
  <cols>
    <col min="1" max="1" width="4.42578125" style="30" customWidth="1"/>
    <col min="2" max="2" width="37.7109375" style="30" customWidth="1"/>
    <col min="3" max="3" width="19.42578125" style="30" customWidth="1"/>
    <col min="4" max="4" width="9.42578125" style="30" customWidth="1"/>
    <col min="5" max="5" width="15.85546875" style="30" customWidth="1"/>
    <col min="6" max="6" width="11" style="30" customWidth="1"/>
    <col min="7" max="7" width="15.5703125" style="30" customWidth="1"/>
    <col min="8" max="16384" width="10.85546875" style="2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15" customHeight="1">
      <c r="A2" s="1"/>
      <c r="B2" s="1"/>
      <c r="C2" s="1"/>
      <c r="D2" s="1"/>
      <c r="E2" s="1"/>
      <c r="F2" s="1"/>
      <c r="G2" s="1"/>
    </row>
    <row r="3" spans="1:7" ht="15" customHeight="1">
      <c r="A3" s="1"/>
      <c r="B3" s="1"/>
      <c r="C3" s="1"/>
      <c r="D3" s="1"/>
      <c r="E3" s="1"/>
      <c r="F3" s="1"/>
      <c r="G3" s="1"/>
    </row>
    <row r="4" spans="1:7" ht="15" customHeight="1">
      <c r="A4" s="1"/>
      <c r="B4" s="1"/>
      <c r="C4" s="1"/>
      <c r="D4" s="1"/>
      <c r="E4" s="1"/>
      <c r="F4" s="1"/>
      <c r="G4" s="1"/>
    </row>
    <row r="5" spans="1:7" ht="15" customHeight="1">
      <c r="A5" s="1"/>
      <c r="B5" s="1"/>
      <c r="C5" s="1"/>
      <c r="D5" s="1"/>
      <c r="E5" s="1"/>
      <c r="F5" s="1"/>
      <c r="G5" s="1"/>
    </row>
    <row r="6" spans="1:7" ht="15" customHeight="1">
      <c r="A6" s="1"/>
      <c r="B6" s="1"/>
      <c r="C6" s="1"/>
      <c r="D6" s="1"/>
      <c r="E6" s="1"/>
      <c r="F6" s="1"/>
      <c r="G6" s="1"/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"/>
      <c r="B8" s="57"/>
      <c r="C8" s="57"/>
      <c r="D8" s="1"/>
      <c r="E8" s="57"/>
      <c r="F8" s="57"/>
      <c r="G8" s="57"/>
    </row>
    <row r="9" spans="1:7" ht="12" customHeight="1">
      <c r="A9" s="14"/>
      <c r="B9" s="76" t="s">
        <v>0</v>
      </c>
      <c r="C9" s="60" t="s">
        <v>81</v>
      </c>
      <c r="D9" s="64"/>
      <c r="E9" s="131" t="s">
        <v>68</v>
      </c>
      <c r="F9" s="132"/>
      <c r="G9" s="67">
        <v>340</v>
      </c>
    </row>
    <row r="10" spans="1:7" ht="12.75">
      <c r="A10" s="14"/>
      <c r="B10" s="73" t="s">
        <v>61</v>
      </c>
      <c r="C10" s="61" t="s">
        <v>62</v>
      </c>
      <c r="D10" s="64"/>
      <c r="E10" s="133" t="s">
        <v>1</v>
      </c>
      <c r="F10" s="134"/>
      <c r="G10" s="68" t="s">
        <v>86</v>
      </c>
    </row>
    <row r="11" spans="1:7" ht="18" customHeight="1">
      <c r="A11" s="14"/>
      <c r="B11" s="73" t="s">
        <v>2</v>
      </c>
      <c r="C11" s="71" t="s">
        <v>48</v>
      </c>
      <c r="D11" s="64"/>
      <c r="E11" s="133" t="s">
        <v>57</v>
      </c>
      <c r="F11" s="134"/>
      <c r="G11" s="69">
        <v>4500</v>
      </c>
    </row>
    <row r="12" spans="1:7" ht="12.75">
      <c r="A12" s="14"/>
      <c r="B12" s="73" t="s">
        <v>3</v>
      </c>
      <c r="C12" s="62" t="s">
        <v>64</v>
      </c>
      <c r="D12" s="64"/>
      <c r="E12" s="74" t="s">
        <v>4</v>
      </c>
      <c r="F12" s="75"/>
      <c r="G12" s="70">
        <f>G9*G11</f>
        <v>1530000</v>
      </c>
    </row>
    <row r="13" spans="1:7" ht="11.25" customHeight="1">
      <c r="A13" s="14"/>
      <c r="B13" s="73" t="s">
        <v>5</v>
      </c>
      <c r="C13" s="63" t="s">
        <v>63</v>
      </c>
      <c r="D13" s="64"/>
      <c r="E13" s="133" t="s">
        <v>6</v>
      </c>
      <c r="F13" s="134"/>
      <c r="G13" s="71" t="s">
        <v>47</v>
      </c>
    </row>
    <row r="14" spans="1:7" ht="25.5">
      <c r="A14" s="14"/>
      <c r="B14" s="73" t="s">
        <v>7</v>
      </c>
      <c r="C14" s="62" t="s">
        <v>65</v>
      </c>
      <c r="D14" s="64"/>
      <c r="E14" s="133" t="s">
        <v>8</v>
      </c>
      <c r="F14" s="134"/>
      <c r="G14" s="68" t="s">
        <v>66</v>
      </c>
    </row>
    <row r="15" spans="1:7" ht="25.5" customHeight="1">
      <c r="A15" s="14"/>
      <c r="B15" s="73" t="s">
        <v>9</v>
      </c>
      <c r="C15" s="63" t="s">
        <v>85</v>
      </c>
      <c r="D15" s="64"/>
      <c r="E15" s="135" t="s">
        <v>10</v>
      </c>
      <c r="F15" s="136"/>
      <c r="G15" s="71" t="s">
        <v>67</v>
      </c>
    </row>
    <row r="16" spans="1:7" ht="12" customHeight="1">
      <c r="A16" s="1"/>
      <c r="B16" s="58"/>
      <c r="C16" s="59"/>
      <c r="D16" s="57"/>
      <c r="E16" s="65"/>
      <c r="F16" s="65"/>
      <c r="G16" s="66"/>
    </row>
    <row r="17" spans="1:9" ht="12" customHeight="1">
      <c r="A17" s="14"/>
      <c r="B17" s="129" t="s">
        <v>49</v>
      </c>
      <c r="C17" s="130"/>
      <c r="D17" s="130"/>
      <c r="E17" s="130"/>
      <c r="F17" s="130"/>
      <c r="G17" s="130"/>
    </row>
    <row r="18" spans="1:9" ht="12" customHeight="1">
      <c r="A18" s="1"/>
      <c r="B18" s="65"/>
      <c r="C18" s="77"/>
      <c r="D18" s="77"/>
      <c r="E18" s="77"/>
      <c r="F18" s="78"/>
      <c r="G18" s="78"/>
    </row>
    <row r="19" spans="1:9" ht="12" customHeight="1">
      <c r="A19" s="14"/>
      <c r="B19" s="79" t="s">
        <v>11</v>
      </c>
      <c r="C19" s="80"/>
      <c r="D19" s="81"/>
      <c r="E19" s="81"/>
      <c r="F19" s="81"/>
      <c r="G19" s="81"/>
    </row>
    <row r="20" spans="1:9" ht="24" customHeight="1">
      <c r="A20" s="14"/>
      <c r="B20" s="82" t="s">
        <v>12</v>
      </c>
      <c r="C20" s="82" t="s">
        <v>13</v>
      </c>
      <c r="D20" s="82" t="s">
        <v>14</v>
      </c>
      <c r="E20" s="82" t="s">
        <v>15</v>
      </c>
      <c r="F20" s="82" t="s">
        <v>16</v>
      </c>
      <c r="G20" s="82" t="s">
        <v>17</v>
      </c>
    </row>
    <row r="21" spans="1:9" s="35" customFormat="1" ht="22.5" customHeight="1">
      <c r="A21" s="56"/>
      <c r="B21" s="3"/>
      <c r="C21" s="31"/>
      <c r="D21" s="36"/>
      <c r="E21" s="32"/>
      <c r="F21" s="33"/>
      <c r="G21" s="34"/>
    </row>
    <row r="22" spans="1:9" ht="12.75" customHeight="1">
      <c r="A22" s="14"/>
      <c r="B22" s="83" t="s">
        <v>18</v>
      </c>
      <c r="C22" s="84"/>
      <c r="D22" s="84"/>
      <c r="E22" s="84"/>
      <c r="F22" s="85"/>
      <c r="G22" s="86">
        <f>SUM(G21:G21)</f>
        <v>0</v>
      </c>
    </row>
    <row r="23" spans="1:9" ht="12" customHeight="1">
      <c r="A23" s="1"/>
      <c r="B23" s="65"/>
      <c r="C23" s="78"/>
      <c r="D23" s="78"/>
      <c r="E23" s="78"/>
      <c r="F23" s="87"/>
      <c r="G23" s="87"/>
    </row>
    <row r="24" spans="1:9" ht="12" customHeight="1">
      <c r="A24" s="14"/>
      <c r="B24" s="88" t="s">
        <v>19</v>
      </c>
      <c r="C24" s="89"/>
      <c r="D24" s="90"/>
      <c r="E24" s="90"/>
      <c r="F24" s="81"/>
      <c r="G24" s="81"/>
    </row>
    <row r="25" spans="1:9" ht="24" customHeight="1">
      <c r="A25" s="14"/>
      <c r="B25" s="91" t="s">
        <v>12</v>
      </c>
      <c r="C25" s="82" t="s">
        <v>13</v>
      </c>
      <c r="D25" s="82" t="s">
        <v>14</v>
      </c>
      <c r="E25" s="91" t="s">
        <v>15</v>
      </c>
      <c r="F25" s="82" t="s">
        <v>16</v>
      </c>
      <c r="G25" s="91" t="s">
        <v>17</v>
      </c>
    </row>
    <row r="26" spans="1:9" ht="12" customHeight="1">
      <c r="A26" s="14"/>
      <c r="B26" s="75"/>
      <c r="C26" s="55"/>
      <c r="D26" s="55"/>
      <c r="E26" s="55"/>
      <c r="F26" s="75"/>
      <c r="G26" s="75"/>
    </row>
    <row r="27" spans="1:9" ht="12.75" customHeight="1">
      <c r="A27" s="14"/>
      <c r="B27" s="83" t="s">
        <v>20</v>
      </c>
      <c r="C27" s="84"/>
      <c r="D27" s="84"/>
      <c r="E27" s="84"/>
      <c r="F27" s="85"/>
      <c r="G27" s="86"/>
    </row>
    <row r="28" spans="1:9" ht="12" customHeight="1">
      <c r="A28" s="1"/>
      <c r="B28" s="65"/>
      <c r="C28" s="78"/>
      <c r="D28" s="78"/>
      <c r="E28" s="78"/>
      <c r="F28" s="87"/>
      <c r="G28" s="87"/>
    </row>
    <row r="29" spans="1:9" ht="12" customHeight="1">
      <c r="A29" s="14"/>
      <c r="B29" s="88" t="s">
        <v>21</v>
      </c>
      <c r="C29" s="89"/>
      <c r="D29" s="90"/>
      <c r="E29" s="90"/>
      <c r="F29" s="81"/>
      <c r="G29" s="81"/>
    </row>
    <row r="30" spans="1:9" ht="24" customHeight="1">
      <c r="A30" s="14"/>
      <c r="B30" s="91" t="s">
        <v>12</v>
      </c>
      <c r="C30" s="91" t="s">
        <v>13</v>
      </c>
      <c r="D30" s="91" t="s">
        <v>14</v>
      </c>
      <c r="E30" s="91" t="s">
        <v>15</v>
      </c>
      <c r="F30" s="82" t="s">
        <v>16</v>
      </c>
      <c r="G30" s="91" t="s">
        <v>17</v>
      </c>
    </row>
    <row r="31" spans="1:9" ht="12.75" customHeight="1">
      <c r="A31" s="14"/>
      <c r="B31" s="4" t="s">
        <v>55</v>
      </c>
      <c r="C31" s="32" t="s">
        <v>72</v>
      </c>
      <c r="D31" s="37">
        <v>2</v>
      </c>
      <c r="E31" s="32" t="s">
        <v>70</v>
      </c>
      <c r="F31" s="48">
        <v>50000</v>
      </c>
      <c r="G31" s="46">
        <f>$D31*$F31</f>
        <v>100000</v>
      </c>
      <c r="I31" s="5"/>
    </row>
    <row r="32" spans="1:9" ht="12.75" customHeight="1">
      <c r="A32" s="14"/>
      <c r="B32" s="4" t="s">
        <v>73</v>
      </c>
      <c r="C32" s="32" t="s">
        <v>72</v>
      </c>
      <c r="D32" s="37">
        <v>1</v>
      </c>
      <c r="E32" s="32" t="s">
        <v>70</v>
      </c>
      <c r="F32" s="48">
        <v>50000</v>
      </c>
      <c r="G32" s="46">
        <f>$D32*$F32</f>
        <v>50000</v>
      </c>
    </row>
    <row r="33" spans="1:7" ht="12.75" customHeight="1">
      <c r="A33" s="14"/>
      <c r="B33" s="6" t="s">
        <v>74</v>
      </c>
      <c r="C33" s="32" t="s">
        <v>72</v>
      </c>
      <c r="D33" s="37">
        <v>2</v>
      </c>
      <c r="E33" s="32" t="s">
        <v>70</v>
      </c>
      <c r="F33" s="44">
        <v>20000</v>
      </c>
      <c r="G33" s="46">
        <f t="shared" ref="G33" si="0">$D33*$F33</f>
        <v>40000</v>
      </c>
    </row>
    <row r="34" spans="1:7" ht="12.75" customHeight="1">
      <c r="A34" s="14"/>
      <c r="B34" s="43" t="s">
        <v>69</v>
      </c>
      <c r="C34" s="45" t="s">
        <v>13</v>
      </c>
      <c r="D34" s="45">
        <v>340</v>
      </c>
      <c r="E34" s="45" t="s">
        <v>66</v>
      </c>
      <c r="F34" s="72">
        <v>1200</v>
      </c>
      <c r="G34" s="47">
        <f>$D34*$F34</f>
        <v>408000</v>
      </c>
    </row>
    <row r="35" spans="1:7" ht="12.75" customHeight="1">
      <c r="A35" s="14"/>
      <c r="B35" s="83" t="s">
        <v>22</v>
      </c>
      <c r="C35" s="84"/>
      <c r="D35" s="84"/>
      <c r="E35" s="84"/>
      <c r="F35" s="85"/>
      <c r="G35" s="86">
        <f>SUM(G31:G34)</f>
        <v>598000</v>
      </c>
    </row>
    <row r="36" spans="1:7" ht="12" customHeight="1">
      <c r="A36" s="1"/>
      <c r="B36" s="65"/>
      <c r="C36" s="78"/>
      <c r="D36" s="78"/>
      <c r="E36" s="78"/>
      <c r="F36" s="87"/>
      <c r="G36" s="87"/>
    </row>
    <row r="37" spans="1:7" ht="12" customHeight="1">
      <c r="A37" s="14"/>
      <c r="B37" s="79" t="s">
        <v>23</v>
      </c>
      <c r="C37" s="89"/>
      <c r="D37" s="90"/>
      <c r="E37" s="90"/>
      <c r="F37" s="81"/>
      <c r="G37" s="81"/>
    </row>
    <row r="38" spans="1:7" ht="24" customHeight="1">
      <c r="A38" s="14"/>
      <c r="B38" s="82" t="s">
        <v>24</v>
      </c>
      <c r="C38" s="82" t="s">
        <v>25</v>
      </c>
      <c r="D38" s="82" t="s">
        <v>26</v>
      </c>
      <c r="E38" s="82" t="s">
        <v>15</v>
      </c>
      <c r="F38" s="82" t="s">
        <v>16</v>
      </c>
      <c r="G38" s="82" t="s">
        <v>17</v>
      </c>
    </row>
    <row r="39" spans="1:7" ht="12.75" customHeight="1">
      <c r="A39" s="14"/>
      <c r="B39" s="49" t="s">
        <v>50</v>
      </c>
      <c r="C39" s="50"/>
      <c r="D39" s="50"/>
      <c r="E39" s="50"/>
      <c r="F39" s="124"/>
      <c r="G39" s="50"/>
    </row>
    <row r="40" spans="1:7" ht="12.75" customHeight="1">
      <c r="A40" s="14"/>
      <c r="B40" s="38" t="s">
        <v>56</v>
      </c>
      <c r="C40" s="39" t="s">
        <v>27</v>
      </c>
      <c r="D40" s="39">
        <v>200</v>
      </c>
      <c r="E40" s="39" t="s">
        <v>75</v>
      </c>
      <c r="F40" s="125">
        <v>547</v>
      </c>
      <c r="G40" s="7">
        <f>$D40*$F40</f>
        <v>109400</v>
      </c>
    </row>
    <row r="41" spans="1:7" ht="12.75" customHeight="1">
      <c r="A41" s="14"/>
      <c r="B41" s="51" t="s">
        <v>51</v>
      </c>
      <c r="C41" s="52"/>
      <c r="D41" s="52"/>
      <c r="E41" s="52"/>
      <c r="F41" s="53"/>
      <c r="G41" s="54"/>
    </row>
    <row r="42" spans="1:7" ht="12.75" customHeight="1">
      <c r="A42" s="14"/>
      <c r="B42" s="8" t="s">
        <v>52</v>
      </c>
      <c r="C42" s="40" t="s">
        <v>27</v>
      </c>
      <c r="D42" s="41">
        <v>225</v>
      </c>
      <c r="E42" s="39" t="s">
        <v>75</v>
      </c>
      <c r="F42" s="125">
        <v>972.3</v>
      </c>
      <c r="G42" s="7">
        <f>$D42*$F42</f>
        <v>218767.5</v>
      </c>
    </row>
    <row r="43" spans="1:7" ht="12.75" customHeight="1">
      <c r="A43" s="14"/>
      <c r="B43" s="42" t="s">
        <v>53</v>
      </c>
      <c r="C43" s="40" t="s">
        <v>27</v>
      </c>
      <c r="D43" s="41">
        <v>250</v>
      </c>
      <c r="E43" s="39" t="s">
        <v>75</v>
      </c>
      <c r="F43" s="125">
        <v>1338.7</v>
      </c>
      <c r="G43" s="7">
        <f t="shared" ref="G43:G44" si="1">$D43*$F43</f>
        <v>334675</v>
      </c>
    </row>
    <row r="44" spans="1:7" ht="12.75" customHeight="1">
      <c r="A44" s="14"/>
      <c r="B44" s="42" t="s">
        <v>54</v>
      </c>
      <c r="C44" s="40" t="s">
        <v>27</v>
      </c>
      <c r="D44" s="41">
        <v>125</v>
      </c>
      <c r="E44" s="39" t="s">
        <v>75</v>
      </c>
      <c r="F44" s="125">
        <v>1132.8</v>
      </c>
      <c r="G44" s="7">
        <f t="shared" si="1"/>
        <v>141600</v>
      </c>
    </row>
    <row r="45" spans="1:7" ht="12.75" customHeight="1">
      <c r="A45" s="14"/>
      <c r="B45" s="83" t="s">
        <v>28</v>
      </c>
      <c r="C45" s="84"/>
      <c r="D45" s="84"/>
      <c r="E45" s="84"/>
      <c r="F45" s="85"/>
      <c r="G45" s="86">
        <f>SUM(G39:G44)</f>
        <v>804442.5</v>
      </c>
    </row>
    <row r="46" spans="1:7" ht="12" customHeight="1">
      <c r="A46" s="1"/>
      <c r="B46" s="65"/>
      <c r="C46" s="65"/>
      <c r="D46" s="65"/>
      <c r="E46" s="92"/>
      <c r="F46" s="93"/>
      <c r="G46" s="93"/>
    </row>
    <row r="47" spans="1:7" ht="12" customHeight="1">
      <c r="A47" s="14"/>
      <c r="B47" s="79" t="s">
        <v>29</v>
      </c>
      <c r="C47" s="55"/>
      <c r="D47" s="55"/>
      <c r="E47" s="55"/>
      <c r="F47" s="75"/>
      <c r="G47" s="75"/>
    </row>
    <row r="48" spans="1:7" ht="24" customHeight="1">
      <c r="A48" s="14"/>
      <c r="B48" s="91" t="s">
        <v>30</v>
      </c>
      <c r="C48" s="82" t="s">
        <v>25</v>
      </c>
      <c r="D48" s="82" t="s">
        <v>26</v>
      </c>
      <c r="E48" s="91" t="s">
        <v>15</v>
      </c>
      <c r="F48" s="82" t="s">
        <v>16</v>
      </c>
      <c r="G48" s="91" t="s">
        <v>17</v>
      </c>
    </row>
    <row r="49" spans="1:9" ht="12.75" customHeight="1">
      <c r="A49" s="14"/>
      <c r="B49" s="9"/>
      <c r="C49" s="10"/>
      <c r="D49" s="11"/>
      <c r="E49" s="10"/>
      <c r="F49" s="12"/>
      <c r="G49" s="13"/>
    </row>
    <row r="50" spans="1:9" ht="12.75" customHeight="1">
      <c r="A50" s="14"/>
      <c r="B50" s="83" t="s">
        <v>31</v>
      </c>
      <c r="C50" s="84"/>
      <c r="D50" s="84"/>
      <c r="E50" s="84"/>
      <c r="F50" s="85"/>
      <c r="G50" s="86">
        <f>SUM(G49)</f>
        <v>0</v>
      </c>
    </row>
    <row r="51" spans="1:9" ht="12" customHeight="1">
      <c r="A51" s="1"/>
      <c r="B51" s="65"/>
      <c r="C51" s="65"/>
      <c r="D51" s="65"/>
      <c r="E51" s="65"/>
      <c r="F51" s="93"/>
      <c r="G51" s="93"/>
    </row>
    <row r="52" spans="1:9" ht="12" customHeight="1">
      <c r="A52" s="14"/>
      <c r="B52" s="79" t="s">
        <v>32</v>
      </c>
      <c r="C52" s="94"/>
      <c r="D52" s="94"/>
      <c r="E52" s="94"/>
      <c r="F52" s="94"/>
      <c r="G52" s="95">
        <f>G22+G27+G35+G45+G50</f>
        <v>1402442.5</v>
      </c>
    </row>
    <row r="53" spans="1:9" ht="12" customHeight="1">
      <c r="A53" s="14"/>
      <c r="B53" s="96" t="s">
        <v>33</v>
      </c>
      <c r="C53" s="97"/>
      <c r="D53" s="97"/>
      <c r="E53" s="97"/>
      <c r="F53" s="97"/>
      <c r="G53" s="98">
        <f>+G52*5%</f>
        <v>70122.125</v>
      </c>
    </row>
    <row r="54" spans="1:9" s="15" customFormat="1" ht="12" customHeight="1">
      <c r="A54" s="14"/>
      <c r="B54" s="79" t="s">
        <v>34</v>
      </c>
      <c r="C54" s="79"/>
      <c r="D54" s="79"/>
      <c r="E54" s="79"/>
      <c r="F54" s="79"/>
      <c r="G54" s="95">
        <f>G53+G52</f>
        <v>1472564.625</v>
      </c>
      <c r="H54" s="15">
        <v>1473056</v>
      </c>
    </row>
    <row r="55" spans="1:9" s="15" customFormat="1" ht="12" customHeight="1">
      <c r="A55" s="14"/>
      <c r="B55" s="96" t="s">
        <v>35</v>
      </c>
      <c r="C55" s="96"/>
      <c r="D55" s="96"/>
      <c r="E55" s="96"/>
      <c r="F55" s="96"/>
      <c r="G55" s="98">
        <f>G12</f>
        <v>1530000</v>
      </c>
    </row>
    <row r="56" spans="1:9" s="15" customFormat="1" ht="12" customHeight="1">
      <c r="A56" s="14"/>
      <c r="B56" s="79" t="s">
        <v>36</v>
      </c>
      <c r="C56" s="79"/>
      <c r="D56" s="79"/>
      <c r="E56" s="79"/>
      <c r="F56" s="79"/>
      <c r="G56" s="95">
        <f>G55-G54</f>
        <v>57435.375</v>
      </c>
      <c r="H56" s="16"/>
      <c r="I56" s="16"/>
    </row>
    <row r="57" spans="1:9" s="15" customFormat="1" ht="12" customHeight="1">
      <c r="A57" s="14"/>
      <c r="B57" s="99" t="s">
        <v>82</v>
      </c>
      <c r="C57" s="17"/>
      <c r="D57" s="17"/>
      <c r="E57" s="17"/>
      <c r="F57" s="17"/>
      <c r="G57" s="17"/>
      <c r="H57" s="16"/>
      <c r="I57" s="16"/>
    </row>
    <row r="58" spans="1:9" s="15" customFormat="1" ht="12.75" customHeight="1" thickBot="1">
      <c r="A58" s="14"/>
      <c r="B58" s="18"/>
      <c r="C58" s="17"/>
      <c r="D58" s="17"/>
      <c r="E58" s="17"/>
      <c r="F58" s="17"/>
      <c r="G58" s="19"/>
      <c r="H58" s="16"/>
      <c r="I58" s="16"/>
    </row>
    <row r="59" spans="1:9" s="15" customFormat="1" ht="12" customHeight="1">
      <c r="A59" s="14"/>
      <c r="B59" s="100" t="s">
        <v>83</v>
      </c>
      <c r="C59" s="101"/>
      <c r="D59" s="101"/>
      <c r="E59" s="101"/>
      <c r="F59" s="20"/>
      <c r="G59" s="21"/>
      <c r="H59" s="16"/>
      <c r="I59" s="16"/>
    </row>
    <row r="60" spans="1:9" ht="12" customHeight="1">
      <c r="A60" s="14"/>
      <c r="B60" s="102" t="s">
        <v>71</v>
      </c>
      <c r="C60" s="22"/>
      <c r="D60" s="22"/>
      <c r="E60" s="22"/>
      <c r="F60" s="23"/>
      <c r="G60" s="21"/>
    </row>
    <row r="61" spans="1:9" ht="12" customHeight="1">
      <c r="A61" s="14"/>
      <c r="B61" s="102" t="s">
        <v>76</v>
      </c>
      <c r="C61" s="22"/>
      <c r="D61" s="22"/>
      <c r="E61" s="22"/>
      <c r="F61" s="23"/>
      <c r="G61" s="21"/>
    </row>
    <row r="62" spans="1:9" ht="12" customHeight="1">
      <c r="A62" s="14"/>
      <c r="B62" s="102" t="s">
        <v>77</v>
      </c>
      <c r="C62" s="22"/>
      <c r="D62" s="22"/>
      <c r="E62" s="22"/>
      <c r="F62" s="23"/>
      <c r="G62" s="21"/>
    </row>
    <row r="63" spans="1:9" ht="12" customHeight="1">
      <c r="A63" s="14"/>
      <c r="B63" s="102" t="s">
        <v>78</v>
      </c>
      <c r="C63" s="22"/>
      <c r="D63" s="22"/>
      <c r="E63" s="22"/>
      <c r="F63" s="23"/>
      <c r="G63" s="21"/>
    </row>
    <row r="64" spans="1:9" ht="12" customHeight="1">
      <c r="A64" s="14"/>
      <c r="B64" s="102" t="s">
        <v>79</v>
      </c>
      <c r="C64" s="22"/>
      <c r="D64" s="22"/>
      <c r="E64" s="22"/>
      <c r="F64" s="23"/>
      <c r="G64" s="21"/>
    </row>
    <row r="65" spans="1:7" ht="12.75" customHeight="1" thickBot="1">
      <c r="A65" s="14"/>
      <c r="B65" s="103" t="s">
        <v>80</v>
      </c>
      <c r="C65" s="104"/>
      <c r="D65" s="104"/>
      <c r="E65" s="104"/>
      <c r="F65" s="24"/>
      <c r="G65" s="21"/>
    </row>
    <row r="66" spans="1:7" ht="12.75" customHeight="1" thickBot="1">
      <c r="A66" s="14"/>
      <c r="B66" s="18"/>
      <c r="C66" s="22"/>
      <c r="D66" s="22"/>
      <c r="E66" s="22"/>
      <c r="F66" s="22"/>
      <c r="G66" s="21"/>
    </row>
    <row r="67" spans="1:7" ht="15" customHeight="1" thickBot="1">
      <c r="A67" s="14"/>
      <c r="B67" s="126" t="s">
        <v>37</v>
      </c>
      <c r="C67" s="127"/>
      <c r="D67" s="128"/>
      <c r="E67" s="25"/>
      <c r="F67" s="25"/>
      <c r="G67" s="21"/>
    </row>
    <row r="68" spans="1:7" ht="12" customHeight="1">
      <c r="A68" s="14"/>
      <c r="B68" s="105" t="s">
        <v>30</v>
      </c>
      <c r="C68" s="106" t="s">
        <v>38</v>
      </c>
      <c r="D68" s="107" t="s">
        <v>39</v>
      </c>
      <c r="E68" s="25"/>
      <c r="F68" s="25"/>
      <c r="G68" s="21"/>
    </row>
    <row r="69" spans="1:7" ht="12" customHeight="1">
      <c r="A69" s="14"/>
      <c r="B69" s="108" t="s">
        <v>40</v>
      </c>
      <c r="C69" s="109">
        <f>G22</f>
        <v>0</v>
      </c>
      <c r="D69" s="110">
        <f>(C69/C75)</f>
        <v>0</v>
      </c>
      <c r="E69" s="25"/>
      <c r="F69" s="25"/>
      <c r="G69" s="21"/>
    </row>
    <row r="70" spans="1:7" ht="12" customHeight="1">
      <c r="A70" s="14"/>
      <c r="B70" s="108" t="s">
        <v>41</v>
      </c>
      <c r="C70" s="111">
        <v>0</v>
      </c>
      <c r="D70" s="110">
        <v>0</v>
      </c>
      <c r="E70" s="25"/>
      <c r="F70" s="25"/>
      <c r="G70" s="21"/>
    </row>
    <row r="71" spans="1:7" ht="12" customHeight="1">
      <c r="A71" s="14"/>
      <c r="B71" s="108" t="s">
        <v>42</v>
      </c>
      <c r="C71" s="109">
        <f>G35</f>
        <v>598000</v>
      </c>
      <c r="D71" s="110">
        <f>(C71/C75)</f>
        <v>0.40609423168779435</v>
      </c>
      <c r="E71" s="25"/>
      <c r="F71" s="25"/>
      <c r="G71" s="21"/>
    </row>
    <row r="72" spans="1:7" ht="12" customHeight="1">
      <c r="A72" s="14"/>
      <c r="B72" s="108" t="s">
        <v>24</v>
      </c>
      <c r="C72" s="109">
        <f>G45</f>
        <v>804442.5</v>
      </c>
      <c r="D72" s="110">
        <f>(C72/C75)</f>
        <v>0.54628672069315798</v>
      </c>
      <c r="E72" s="25"/>
      <c r="F72" s="25"/>
      <c r="G72" s="21"/>
    </row>
    <row r="73" spans="1:7" ht="12" customHeight="1">
      <c r="A73" s="14"/>
      <c r="B73" s="108" t="s">
        <v>43</v>
      </c>
      <c r="C73" s="112">
        <v>0</v>
      </c>
      <c r="D73" s="110">
        <f>(C73/C75)</f>
        <v>0</v>
      </c>
      <c r="E73" s="26"/>
      <c r="F73" s="26"/>
      <c r="G73" s="21"/>
    </row>
    <row r="74" spans="1:7" ht="12" customHeight="1">
      <c r="A74" s="14"/>
      <c r="B74" s="113" t="s">
        <v>44</v>
      </c>
      <c r="C74" s="112">
        <f>G53</f>
        <v>70122.125</v>
      </c>
      <c r="D74" s="110">
        <f>(C74/C75)</f>
        <v>4.7619047619047616E-2</v>
      </c>
      <c r="E74" s="26"/>
      <c r="F74" s="26"/>
      <c r="G74" s="21"/>
    </row>
    <row r="75" spans="1:7" ht="12.75" customHeight="1" thickBot="1">
      <c r="A75" s="14"/>
      <c r="B75" s="114" t="s">
        <v>45</v>
      </c>
      <c r="C75" s="115">
        <f>SUM(C69:C74)</f>
        <v>1472564.625</v>
      </c>
      <c r="D75" s="116">
        <f>SUM(D69:D74)</f>
        <v>1</v>
      </c>
      <c r="E75" s="26"/>
      <c r="F75" s="26"/>
      <c r="G75" s="21"/>
    </row>
    <row r="76" spans="1:7" ht="12" customHeight="1">
      <c r="A76" s="14"/>
      <c r="B76" s="18"/>
      <c r="C76" s="27"/>
      <c r="D76" s="27"/>
      <c r="E76" s="27"/>
      <c r="F76" s="27"/>
      <c r="G76" s="21"/>
    </row>
    <row r="77" spans="1:7" ht="12.75" customHeight="1" thickBot="1">
      <c r="A77" s="14"/>
      <c r="B77" s="117"/>
      <c r="C77" s="27"/>
      <c r="D77" s="27"/>
      <c r="E77" s="27"/>
      <c r="F77" s="27"/>
      <c r="G77" s="21"/>
    </row>
    <row r="78" spans="1:7" ht="12" customHeight="1" thickBot="1">
      <c r="A78" s="14"/>
      <c r="B78" s="126" t="s">
        <v>58</v>
      </c>
      <c r="C78" s="127"/>
      <c r="D78" s="127"/>
      <c r="E78" s="128"/>
      <c r="F78" s="26"/>
      <c r="G78" s="21"/>
    </row>
    <row r="79" spans="1:7" ht="12" customHeight="1">
      <c r="A79" s="14"/>
      <c r="B79" s="105" t="s">
        <v>59</v>
      </c>
      <c r="C79" s="118" t="s">
        <v>84</v>
      </c>
      <c r="D79" s="119">
        <v>340</v>
      </c>
      <c r="E79" s="120">
        <v>360</v>
      </c>
      <c r="F79" s="28"/>
      <c r="G79" s="29"/>
    </row>
    <row r="80" spans="1:7" ht="12.75" customHeight="1" thickBot="1">
      <c r="A80" s="14"/>
      <c r="B80" s="114" t="s">
        <v>60</v>
      </c>
      <c r="C80" s="121">
        <f>(G54/C79)</f>
        <v>6135.6859375000004</v>
      </c>
      <c r="D80" s="122">
        <f>(G54/D79)</f>
        <v>4331.0724264705887</v>
      </c>
      <c r="E80" s="123">
        <f>(G54/E79)</f>
        <v>4090.4572916666666</v>
      </c>
      <c r="F80" s="28"/>
      <c r="G80" s="29"/>
    </row>
    <row r="81" spans="1:7" ht="15.6" customHeight="1">
      <c r="A81" s="14"/>
      <c r="B81" s="99" t="s">
        <v>46</v>
      </c>
      <c r="C81" s="22"/>
      <c r="D81" s="22"/>
      <c r="E81" s="22"/>
      <c r="F81" s="22"/>
      <c r="G81" s="22"/>
    </row>
  </sheetData>
  <mergeCells count="9">
    <mergeCell ref="B78:E78"/>
    <mergeCell ref="B67:D67"/>
    <mergeCell ref="B17:G17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55118110236220474" bottom="0.55118110236220474" header="0.31496062992125984" footer="0.31496062992125984"/>
  <pageSetup paperSize="14" scale="79" fitToHeight="2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CCE2EACA9967499377E27C353E13D4" ma:contentTypeVersion="9" ma:contentTypeDescription="Crear nuevo documento." ma:contentTypeScope="" ma:versionID="2be5f4e365c2f9129324df30bc8a37f1">
  <xsd:schema xmlns:xsd="http://www.w3.org/2001/XMLSchema" xmlns:xs="http://www.w3.org/2001/XMLSchema" xmlns:p="http://schemas.microsoft.com/office/2006/metadata/properties" xmlns:ns3="c33bd1f9-3e5c-44a5-8f19-b580f34e7fd3" targetNamespace="http://schemas.microsoft.com/office/2006/metadata/properties" ma:root="true" ma:fieldsID="240c9d2b19e88e7271600d79ceef04b7" ns3:_="">
    <xsd:import namespace="c33bd1f9-3e5c-44a5-8f19-b580f34e7f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bd1f9-3e5c-44a5-8f19-b580f34e7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C0CA7C-4E1F-4FD1-8CAB-3CC5D4BD5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bd1f9-3e5c-44a5-8f19-b580f34e7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06F660-023D-4E3A-B7E2-C88BC67167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8A22BF-C9B3-411C-A563-307083707B2D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c33bd1f9-3e5c-44a5-8f19-b580f34e7f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FORRAJERA</vt:lpstr>
      <vt:lpstr>'AVENA FORRAJERA'!Área_de_impresión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Rivera Natalia Carol</cp:lastModifiedBy>
  <cp:lastPrinted>2022-06-20T21:25:10Z</cp:lastPrinted>
  <dcterms:created xsi:type="dcterms:W3CDTF">2020-11-27T12:49:26Z</dcterms:created>
  <dcterms:modified xsi:type="dcterms:W3CDTF">2023-02-09T18:23:15Z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0x01010070CCE2EACA9967499377E27C353E13D4</vt:lpwstr>
  </property>
</Properties>
</file>