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LONQUIMAY\"/>
    </mc:Choice>
  </mc:AlternateContent>
  <bookViews>
    <workbookView xWindow="0" yWindow="0" windowWidth="20490" windowHeight="6420"/>
  </bookViews>
  <sheets>
    <sheet name="AVENA" sheetId="7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7" l="1"/>
  <c r="D49" i="7"/>
  <c r="F49" i="7"/>
  <c r="B44" i="7"/>
  <c r="C44" i="7"/>
  <c r="D44" i="7"/>
  <c r="F44" i="7"/>
  <c r="C42" i="7"/>
  <c r="B43" i="7"/>
  <c r="C43" i="7"/>
  <c r="D43" i="7"/>
  <c r="G43" i="7" s="1"/>
  <c r="F43" i="7"/>
  <c r="B41" i="7"/>
  <c r="C41" i="7"/>
  <c r="D41" i="7"/>
  <c r="F41" i="7"/>
  <c r="B42" i="7"/>
  <c r="D42" i="7"/>
  <c r="F42" i="7"/>
  <c r="B33" i="7"/>
  <c r="B34" i="7"/>
  <c r="B35" i="7"/>
  <c r="B36" i="7"/>
  <c r="F21" i="7"/>
  <c r="G21" i="7" s="1"/>
  <c r="G24" i="7" s="1"/>
  <c r="F22" i="7"/>
  <c r="G22" i="7" s="1"/>
  <c r="F23" i="7"/>
  <c r="G23" i="7" s="1"/>
  <c r="B21" i="7"/>
  <c r="B22" i="7"/>
  <c r="B23" i="7"/>
  <c r="G42" i="7" l="1"/>
  <c r="G44" i="7"/>
  <c r="G41" i="7"/>
  <c r="G34" i="7"/>
  <c r="G35" i="7"/>
  <c r="G45" i="7" l="1"/>
  <c r="G49" i="7" l="1"/>
  <c r="G50" i="7" l="1"/>
  <c r="C73" i="7" s="1"/>
  <c r="G36" i="7" l="1"/>
  <c r="G33" i="7"/>
  <c r="G12" i="7"/>
  <c r="G55" i="7" l="1"/>
  <c r="E80" i="7"/>
  <c r="D80" i="7"/>
  <c r="C80" i="7"/>
  <c r="G37" i="7"/>
  <c r="C72" i="7"/>
  <c r="C70" i="7"/>
  <c r="C69" i="7"/>
  <c r="G52" i="7" l="1"/>
  <c r="G53" i="7" s="1"/>
  <c r="C74" i="7" s="1"/>
  <c r="C71" i="7"/>
  <c r="C75" i="7" l="1"/>
  <c r="D69" i="7" s="1"/>
  <c r="G54" i="7"/>
  <c r="D73" i="7" l="1"/>
  <c r="D70" i="7"/>
  <c r="D72" i="7"/>
  <c r="D74" i="7"/>
  <c r="D71" i="7"/>
  <c r="G56" i="7"/>
  <c r="D75" i="7" l="1"/>
</calcChain>
</file>

<file path=xl/sharedStrings.xml><?xml version="1.0" encoding="utf-8"?>
<sst xmlns="http://schemas.openxmlformats.org/spreadsheetml/2006/main" count="111" uniqueCount="76">
  <si>
    <t>RUBRO O CULTIVO</t>
  </si>
  <si>
    <t>VARIEDAD</t>
  </si>
  <si>
    <t>FECHA ESTIMADA  PRECIO VENTA</t>
  </si>
  <si>
    <t>NIVEL TECNOLÓGICO</t>
  </si>
  <si>
    <t>MEDIO</t>
  </si>
  <si>
    <t>REGIÓN</t>
  </si>
  <si>
    <t>ARAUCANIA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</si>
  <si>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</si>
  <si>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</si>
  <si>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</si>
  <si>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</si>
  <si>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</si>
  <si>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</si>
  <si>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</si>
  <si>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</si>
  <si>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</si>
  <si>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</si>
  <si>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</si>
  <si>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</si>
  <si>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</si>
  <si>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</si>
  <si>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</si>
  <si>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</si>
  <si>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</si>
  <si>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</si>
  <si>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</si>
  <si>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</si>
  <si>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</si>
  <si>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</si>
  <si>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</si>
  <si>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</si>
  <si>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</si>
  <si>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</si>
  <si>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</si>
  <si>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</si>
  <si>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</si>
  <si>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</si>
  <si>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</si>
  <si>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</si>
  <si>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</si>
  <si>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</si>
  <si>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</si>
  <si>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</si>
  <si>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</si>
  <si>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</si>
  <si>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</si>
  <si>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</si>
  <si>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</si>
  <si>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</si>
  <si>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</si>
  <si>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</si>
  <si>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</si>
  <si>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</si>
  <si>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</si>
  <si>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</si>
  <si>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</si>
  <si>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(*): Este valor representa el valor mìnimo de venta del producto</t>
  </si>
  <si>
    <t>AVENA FORRAJERA</t>
  </si>
  <si>
    <t>STRIGOSA</t>
  </si>
  <si>
    <t>FEBRERO 2024</t>
  </si>
  <si>
    <t>RENDIMIENTO (Fardos/há.)</t>
  </si>
  <si>
    <t>PRECIO ESPERADO ($/Kg)</t>
  </si>
  <si>
    <t>AUTOCONSUMO</t>
  </si>
  <si>
    <t>SEQUIA/ HELADAS/NIEVE</t>
  </si>
  <si>
    <t>LONQUIMAY</t>
  </si>
  <si>
    <t>Agosto</t>
  </si>
  <si>
    <t>Octubre</t>
  </si>
  <si>
    <t>Diciembre-Febrero</t>
  </si>
  <si>
    <t>Abril-Mayo</t>
  </si>
  <si>
    <t>Julio</t>
  </si>
  <si>
    <t>ESCENARIOS COSTO UNITARIO  ($/fardo)</t>
  </si>
  <si>
    <t>Rendimiento (fardo/há)</t>
  </si>
  <si>
    <t>Costo unitario ($/fardo) (*)</t>
  </si>
  <si>
    <t>Enero-febrero</t>
  </si>
  <si>
    <t>Enfardadura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</si>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</sst>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7" formatCode="0.0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19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0" fontId="1" fillId="2" borderId="4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3" fontId="2" fillId="3" borderId="58" xfId="0" applyNumberFormat="1" applyFont="1" applyFill="1" applyBorder="1" applyAlignment="1">
      <alignment horizontal="right" vertical="center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3" fontId="1" fillId="2" borderId="59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59" xfId="0" applyNumberFormat="1" applyFont="1" applyFill="1" applyBorder="1"/>
    <xf numFmtId="49" fontId="1" fillId="9" borderId="59" xfId="0" applyNumberFormat="1" applyFont="1" applyFill="1" applyBorder="1" applyAlignment="1">
      <alignment horizontal="center"/>
    </xf>
    <xf numFmtId="49" fontId="1" fillId="2" borderId="59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59" xfId="0" applyNumberFormat="1" applyFont="1" applyFill="1" applyBorder="1" applyAlignment="1">
      <alignment wrapText="1"/>
    </xf>
    <xf numFmtId="49" fontId="1" fillId="0" borderId="59" xfId="0" applyNumberFormat="1" applyFont="1" applyFill="1" applyBorder="1" applyAlignment="1">
      <alignment horizontal="center" wrapText="1"/>
    </xf>
    <xf numFmtId="49" fontId="1" fillId="0" borderId="59" xfId="0" applyNumberFormat="1" applyFont="1" applyFill="1" applyBorder="1" applyAlignment="1">
      <alignment horizontal="right" wrapText="1"/>
    </xf>
    <xf numFmtId="3" fontId="1" fillId="0" borderId="59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49" fontId="1" fillId="9" borderId="59" xfId="0" applyNumberFormat="1" applyFont="1" applyFill="1" applyBorder="1" applyAlignment="1">
      <alignment horizontal="right"/>
    </xf>
    <xf numFmtId="49" fontId="1" fillId="9" borderId="4" xfId="0" applyNumberFormat="1" applyFont="1" applyFill="1" applyBorder="1" applyAlignment="1">
      <alignment horizontal="right"/>
    </xf>
    <xf numFmtId="49" fontId="12" fillId="9" borderId="58" xfId="0" applyNumberFormat="1" applyFont="1" applyFill="1" applyBorder="1" applyAlignment="1">
      <alignment vertical="center"/>
    </xf>
    <xf numFmtId="49" fontId="12" fillId="9" borderId="58" xfId="0" applyNumberFormat="1" applyFont="1" applyFill="1" applyBorder="1" applyAlignment="1">
      <alignment horizontal="center" vertical="center"/>
    </xf>
    <xf numFmtId="49" fontId="12" fillId="9" borderId="58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/>
    </xf>
    <xf numFmtId="3" fontId="1" fillId="2" borderId="9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55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167" fontId="1" fillId="0" borderId="59" xfId="0" applyNumberFormat="1" applyFont="1" applyFill="1" applyBorder="1" applyAlignment="1">
      <alignment horizontal="right" wrapText="1"/>
    </xf>
    <xf numFmtId="167" fontId="1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67400" cy="1276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pinoza\Desktop\FICHAS%20TECNICAS%20CREDITOS%202023\FICHA%20TECNICA%202022%20Avena%20Forraj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na Forrajera"/>
    </sheetNames>
    <sheetDataSet>
      <sheetData sheetId="0">
        <row r="21">
          <cell r="B21" t="str">
            <v>Limpieza y cercos</v>
          </cell>
          <cell r="F21">
            <v>18000</v>
          </cell>
        </row>
        <row r="22">
          <cell r="B22" t="str">
            <v>Siembra</v>
          </cell>
          <cell r="F22">
            <v>18000</v>
          </cell>
        </row>
        <row r="23">
          <cell r="B23" t="str">
            <v>Guarda</v>
          </cell>
          <cell r="F23">
            <v>18000</v>
          </cell>
        </row>
        <row r="33">
          <cell r="B33" t="str">
            <v>Araduras</v>
          </cell>
        </row>
        <row r="34">
          <cell r="B34" t="str">
            <v>Rastrajes</v>
          </cell>
        </row>
        <row r="35">
          <cell r="B35" t="str">
            <v>vibrocultivador o clavos</v>
          </cell>
        </row>
        <row r="36">
          <cell r="B36" t="str">
            <v>Rodon</v>
          </cell>
        </row>
        <row r="42">
          <cell r="B42" t="str">
            <v>Semilla Avena Strigosa</v>
          </cell>
          <cell r="C42" t="str">
            <v>Kg</v>
          </cell>
          <cell r="D42">
            <v>200</v>
          </cell>
          <cell r="F42">
            <v>775</v>
          </cell>
        </row>
        <row r="43">
          <cell r="B43" t="str">
            <v>Mezcla alta fertilidad 11-30-11</v>
          </cell>
          <cell r="C43" t="str">
            <v>Kg</v>
          </cell>
          <cell r="D43">
            <v>300</v>
          </cell>
          <cell r="F43">
            <v>1390</v>
          </cell>
        </row>
        <row r="44">
          <cell r="B44" t="str">
            <v>Nitromag</v>
          </cell>
          <cell r="C44" t="str">
            <v>Kg</v>
          </cell>
          <cell r="D44">
            <v>150</v>
          </cell>
          <cell r="F44">
            <v>1050</v>
          </cell>
        </row>
        <row r="45">
          <cell r="B45" t="str">
            <v>Cal</v>
          </cell>
          <cell r="C45" t="str">
            <v>Kg</v>
          </cell>
          <cell r="D45">
            <v>400</v>
          </cell>
          <cell r="F45">
            <v>190</v>
          </cell>
        </row>
        <row r="52">
          <cell r="C52" t="str">
            <v>Unidad</v>
          </cell>
          <cell r="D52">
            <v>480</v>
          </cell>
          <cell r="F52">
            <v>950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32" workbookViewId="0">
      <selection activeCell="K46" sqref="K4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29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6"/>
      <c r="F1" s="2"/>
      <c r="G1" s="2"/>
    </row>
    <row r="2" spans="1:7" ht="15" customHeight="1" x14ac:dyDescent="0.25">
      <c r="A2" s="2"/>
      <c r="B2" s="2"/>
      <c r="C2" s="2"/>
      <c r="D2" s="2"/>
      <c r="E2" s="26"/>
      <c r="F2" s="2"/>
      <c r="G2" s="2"/>
    </row>
    <row r="3" spans="1:7" ht="15" customHeight="1" x14ac:dyDescent="0.25">
      <c r="A3" s="2"/>
      <c r="B3" s="2"/>
      <c r="C3" s="2"/>
      <c r="D3" s="2"/>
      <c r="E3" s="26"/>
      <c r="F3" s="2"/>
      <c r="G3" s="2"/>
    </row>
    <row r="4" spans="1:7" ht="15" customHeight="1" x14ac:dyDescent="0.25">
      <c r="A4" s="2"/>
      <c r="B4" s="2"/>
      <c r="C4" s="2"/>
      <c r="D4" s="2"/>
      <c r="E4" s="26"/>
      <c r="F4" s="2"/>
      <c r="G4" s="2"/>
    </row>
    <row r="5" spans="1:7" ht="15" customHeight="1" x14ac:dyDescent="0.25">
      <c r="A5" s="2"/>
      <c r="B5" s="2"/>
      <c r="C5" s="2"/>
      <c r="D5" s="2"/>
      <c r="E5" s="26"/>
      <c r="F5" s="2"/>
      <c r="G5" s="2"/>
    </row>
    <row r="6" spans="1:7" ht="15" customHeight="1" x14ac:dyDescent="0.25">
      <c r="A6" s="2"/>
      <c r="B6" s="2"/>
      <c r="C6" s="2"/>
      <c r="D6" s="2"/>
      <c r="E6" s="26"/>
      <c r="F6" s="2"/>
      <c r="G6" s="2"/>
    </row>
    <row r="7" spans="1:7" ht="15" customHeight="1" x14ac:dyDescent="0.25">
      <c r="A7" s="2"/>
      <c r="B7" s="2"/>
      <c r="C7" s="2"/>
      <c r="D7" s="2"/>
      <c r="E7" s="26"/>
      <c r="F7" s="2"/>
      <c r="G7" s="2"/>
    </row>
    <row r="8" spans="1:7" ht="15" customHeight="1" x14ac:dyDescent="0.25">
      <c r="A8" s="2"/>
      <c r="B8" s="140"/>
      <c r="C8" s="3"/>
      <c r="D8" s="2"/>
      <c r="E8" s="27"/>
      <c r="F8" s="3"/>
      <c r="G8" s="3"/>
    </row>
    <row r="9" spans="1:7" ht="12" customHeight="1" x14ac:dyDescent="0.25">
      <c r="A9" s="16"/>
      <c r="B9" s="142" t="s">
        <v>0</v>
      </c>
      <c r="C9" s="136" t="s">
        <v>57</v>
      </c>
      <c r="D9" s="30"/>
      <c r="E9" s="182" t="s">
        <v>60</v>
      </c>
      <c r="F9" s="183"/>
      <c r="G9" s="13">
        <v>480</v>
      </c>
    </row>
    <row r="10" spans="1:7" ht="15" x14ac:dyDescent="0.25">
      <c r="A10" s="16"/>
      <c r="B10" s="143" t="s">
        <v>1</v>
      </c>
      <c r="C10" s="137" t="s">
        <v>58</v>
      </c>
      <c r="D10" s="30"/>
      <c r="E10" s="184" t="s">
        <v>2</v>
      </c>
      <c r="F10" s="185"/>
      <c r="G10" s="5" t="s">
        <v>59</v>
      </c>
    </row>
    <row r="11" spans="1:7" ht="15" x14ac:dyDescent="0.25">
      <c r="A11" s="16"/>
      <c r="B11" s="143" t="s">
        <v>3</v>
      </c>
      <c r="C11" s="136" t="s">
        <v>4</v>
      </c>
      <c r="D11" s="30"/>
      <c r="E11" s="184" t="s">
        <v>61</v>
      </c>
      <c r="F11" s="185"/>
      <c r="G11" s="13">
        <v>5000</v>
      </c>
    </row>
    <row r="12" spans="1:7" ht="11.25" customHeight="1" x14ac:dyDescent="0.25">
      <c r="A12" s="16"/>
      <c r="B12" s="143" t="s">
        <v>5</v>
      </c>
      <c r="C12" s="138" t="s">
        <v>6</v>
      </c>
      <c r="D12" s="30"/>
      <c r="E12" s="25" t="s">
        <v>7</v>
      </c>
      <c r="F12" s="24"/>
      <c r="G12" s="7">
        <f>(G9*G11)</f>
        <v>2400000</v>
      </c>
    </row>
    <row r="13" spans="1:7" ht="11.25" customHeight="1" x14ac:dyDescent="0.25">
      <c r="A13" s="16"/>
      <c r="B13" s="143" t="s">
        <v>8</v>
      </c>
      <c r="C13" s="136" t="s">
        <v>64</v>
      </c>
      <c r="D13" s="30"/>
      <c r="E13" s="184" t="s">
        <v>9</v>
      </c>
      <c r="F13" s="185"/>
      <c r="G13" s="5" t="s">
        <v>62</v>
      </c>
    </row>
    <row r="14" spans="1:7" ht="13.5" customHeight="1" x14ac:dyDescent="0.25">
      <c r="A14" s="16"/>
      <c r="B14" s="143" t="s">
        <v>10</v>
      </c>
      <c r="C14" s="136" t="s">
        <v>64</v>
      </c>
      <c r="D14" s="30"/>
      <c r="E14" s="184" t="s">
        <v>11</v>
      </c>
      <c r="F14" s="185"/>
      <c r="G14" s="5" t="s">
        <v>59</v>
      </c>
    </row>
    <row r="15" spans="1:7" ht="25.5" x14ac:dyDescent="0.25">
      <c r="A15" s="16"/>
      <c r="B15" s="143" t="s">
        <v>12</v>
      </c>
      <c r="C15" s="139">
        <v>44958</v>
      </c>
      <c r="D15" s="30"/>
      <c r="E15" s="186" t="s">
        <v>13</v>
      </c>
      <c r="F15" s="187"/>
      <c r="G15" s="6" t="s">
        <v>63</v>
      </c>
    </row>
    <row r="16" spans="1:7" ht="12" customHeight="1" x14ac:dyDescent="0.25">
      <c r="A16" s="2"/>
      <c r="B16" s="141"/>
      <c r="C16" s="36"/>
      <c r="D16" s="37"/>
      <c r="E16" s="38"/>
      <c r="F16" s="39"/>
      <c r="G16" s="40"/>
    </row>
    <row r="17" spans="1:7" ht="12" customHeight="1" x14ac:dyDescent="0.25">
      <c r="A17" s="8"/>
      <c r="B17" s="178" t="s">
        <v>14</v>
      </c>
      <c r="C17" s="179"/>
      <c r="D17" s="179"/>
      <c r="E17" s="179"/>
      <c r="F17" s="179"/>
      <c r="G17" s="179"/>
    </row>
    <row r="18" spans="1:7" ht="12" customHeight="1" x14ac:dyDescent="0.25">
      <c r="A18" s="2"/>
      <c r="B18" s="41"/>
      <c r="C18" s="42"/>
      <c r="D18" s="42"/>
      <c r="E18" s="43"/>
      <c r="F18" s="44"/>
      <c r="G18" s="44"/>
    </row>
    <row r="19" spans="1:7" ht="12" customHeight="1" x14ac:dyDescent="0.25">
      <c r="A19" s="4"/>
      <c r="B19" s="45" t="s">
        <v>15</v>
      </c>
      <c r="C19" s="46"/>
      <c r="D19" s="47"/>
      <c r="E19" s="48"/>
      <c r="F19" s="47"/>
      <c r="G19" s="47"/>
    </row>
    <row r="20" spans="1:7" ht="24" customHeight="1" x14ac:dyDescent="0.25">
      <c r="A20" s="8"/>
      <c r="B20" s="49" t="s">
        <v>16</v>
      </c>
      <c r="C20" s="49" t="s">
        <v>17</v>
      </c>
      <c r="D20" s="49" t="s">
        <v>18</v>
      </c>
      <c r="E20" s="49" t="s">
        <v>19</v>
      </c>
      <c r="F20" s="49" t="s">
        <v>20</v>
      </c>
      <c r="G20" s="49" t="s">
        <v>21</v>
      </c>
    </row>
    <row r="21" spans="1:7" s="1" customFormat="1" ht="12.75" customHeight="1" x14ac:dyDescent="0.25">
      <c r="A21" s="8"/>
      <c r="B21" s="31" t="str">
        <f>'[1]Avena Forrajera'!B21</f>
        <v>Limpieza y cercos</v>
      </c>
      <c r="C21" s="176" t="s">
        <v>22</v>
      </c>
      <c r="D21" s="9">
        <v>1</v>
      </c>
      <c r="E21" s="6" t="s">
        <v>65</v>
      </c>
      <c r="F21" s="7">
        <f>'[1]Avena Forrajera'!F21</f>
        <v>18000</v>
      </c>
      <c r="G21" s="7">
        <f>(D21*F21)</f>
        <v>18000</v>
      </c>
    </row>
    <row r="22" spans="1:7" s="1" customFormat="1" ht="12.75" customHeight="1" x14ac:dyDescent="0.25">
      <c r="A22" s="16"/>
      <c r="B22" s="31" t="str">
        <f>'[1]Avena Forrajera'!B22</f>
        <v>Siembra</v>
      </c>
      <c r="C22" s="177" t="s">
        <v>22</v>
      </c>
      <c r="D22" s="9">
        <v>1</v>
      </c>
      <c r="E22" s="6" t="s">
        <v>66</v>
      </c>
      <c r="F22" s="7">
        <f>'[1]Avena Forrajera'!F22</f>
        <v>18000</v>
      </c>
      <c r="G22" s="7">
        <f>(D22*F22)</f>
        <v>18000</v>
      </c>
    </row>
    <row r="23" spans="1:7" s="1" customFormat="1" ht="12.75" customHeight="1" x14ac:dyDescent="0.25">
      <c r="A23" s="16"/>
      <c r="B23" s="31" t="str">
        <f>'[1]Avena Forrajera'!B23</f>
        <v>Guarda</v>
      </c>
      <c r="C23" s="177" t="s">
        <v>22</v>
      </c>
      <c r="D23" s="9">
        <v>1</v>
      </c>
      <c r="E23" s="6" t="s">
        <v>67</v>
      </c>
      <c r="F23" s="7">
        <f>'[1]Avena Forrajera'!F23</f>
        <v>18000</v>
      </c>
      <c r="G23" s="7">
        <f>(D23*F23)</f>
        <v>18000</v>
      </c>
    </row>
    <row r="24" spans="1:7" s="1" customFormat="1" ht="12.75" customHeight="1" x14ac:dyDescent="0.25">
      <c r="A24" s="8"/>
      <c r="B24" s="166" t="s">
        <v>23</v>
      </c>
      <c r="C24" s="10"/>
      <c r="D24" s="10"/>
      <c r="E24" s="172"/>
      <c r="F24" s="172"/>
      <c r="G24" s="173">
        <f>SUM(G21:G23)</f>
        <v>54000</v>
      </c>
    </row>
    <row r="25" spans="1:7" s="1" customFormat="1" ht="12" customHeight="1" x14ac:dyDescent="0.25">
      <c r="A25" s="2"/>
      <c r="B25" s="41"/>
      <c r="C25" s="44"/>
      <c r="D25" s="44"/>
      <c r="E25" s="174"/>
      <c r="F25" s="175"/>
      <c r="G25" s="175"/>
    </row>
    <row r="26" spans="1:7" s="1" customFormat="1" ht="12" customHeight="1" x14ac:dyDescent="0.25">
      <c r="A26" s="4"/>
      <c r="B26" s="151" t="s">
        <v>24</v>
      </c>
      <c r="C26" s="152"/>
      <c r="D26" s="153"/>
      <c r="E26" s="153"/>
      <c r="F26" s="154"/>
      <c r="G26" s="154"/>
    </row>
    <row r="27" spans="1:7" s="1" customFormat="1" ht="24" customHeight="1" x14ac:dyDescent="0.25">
      <c r="A27" s="16"/>
      <c r="B27" s="155" t="s">
        <v>16</v>
      </c>
      <c r="C27" s="156" t="s">
        <v>17</v>
      </c>
      <c r="D27" s="156" t="s">
        <v>18</v>
      </c>
      <c r="E27" s="155" t="s">
        <v>19</v>
      </c>
      <c r="F27" s="156" t="s">
        <v>20</v>
      </c>
      <c r="G27" s="155" t="s">
        <v>21</v>
      </c>
    </row>
    <row r="28" spans="1:7" s="1" customFormat="1" ht="12" customHeight="1" x14ac:dyDescent="0.25">
      <c r="A28" s="16"/>
      <c r="B28" s="19"/>
      <c r="C28" s="20"/>
      <c r="D28" s="20"/>
      <c r="E28" s="20"/>
      <c r="F28" s="21"/>
      <c r="G28" s="21"/>
    </row>
    <row r="29" spans="1:7" s="1" customFormat="1" ht="12" customHeight="1" x14ac:dyDescent="0.25">
      <c r="A29" s="16"/>
      <c r="B29" s="50" t="s">
        <v>25</v>
      </c>
      <c r="C29" s="51"/>
      <c r="D29" s="51"/>
      <c r="E29" s="51"/>
      <c r="F29" s="52"/>
      <c r="G29" s="53"/>
    </row>
    <row r="30" spans="1:7" s="1" customFormat="1" ht="12" customHeight="1" x14ac:dyDescent="0.25">
      <c r="A30" s="2"/>
      <c r="B30" s="54"/>
      <c r="C30" s="55"/>
      <c r="D30" s="55"/>
      <c r="E30" s="56"/>
      <c r="F30" s="57"/>
      <c r="G30" s="57"/>
    </row>
    <row r="31" spans="1:7" s="1" customFormat="1" ht="12" customHeight="1" x14ac:dyDescent="0.25">
      <c r="A31" s="4"/>
      <c r="B31" s="151" t="s">
        <v>26</v>
      </c>
      <c r="C31" s="152"/>
      <c r="D31" s="153"/>
      <c r="E31" s="153"/>
      <c r="F31" s="154"/>
      <c r="G31" s="154"/>
    </row>
    <row r="32" spans="1:7" s="1" customFormat="1" ht="24" customHeight="1" x14ac:dyDescent="0.25">
      <c r="A32" s="16"/>
      <c r="B32" s="155" t="s">
        <v>16</v>
      </c>
      <c r="C32" s="155" t="s">
        <v>17</v>
      </c>
      <c r="D32" s="155" t="s">
        <v>18</v>
      </c>
      <c r="E32" s="155" t="s">
        <v>19</v>
      </c>
      <c r="F32" s="156" t="s">
        <v>20</v>
      </c>
      <c r="G32" s="155" t="s">
        <v>21</v>
      </c>
    </row>
    <row r="33" spans="1:11" s="134" customFormat="1" ht="15" x14ac:dyDescent="0.25">
      <c r="A33" s="130"/>
      <c r="B33" s="162" t="str">
        <f>'[1]Avena Forrajera'!B33</f>
        <v>Araduras</v>
      </c>
      <c r="C33" s="163" t="s">
        <v>75</v>
      </c>
      <c r="D33" s="188">
        <v>0.1</v>
      </c>
      <c r="E33" s="164" t="s">
        <v>68</v>
      </c>
      <c r="F33" s="165">
        <v>280000</v>
      </c>
      <c r="G33" s="165">
        <f t="shared" ref="G33:G36" si="0">(D33*F33)</f>
        <v>28000</v>
      </c>
    </row>
    <row r="34" spans="1:11" s="134" customFormat="1" ht="12.75" customHeight="1" x14ac:dyDescent="0.25">
      <c r="A34" s="130"/>
      <c r="B34" s="131" t="str">
        <f>'[1]Avena Forrajera'!B34</f>
        <v>Rastrajes</v>
      </c>
      <c r="C34" s="163" t="s">
        <v>75</v>
      </c>
      <c r="D34" s="189">
        <v>0.2</v>
      </c>
      <c r="E34" s="132" t="s">
        <v>66</v>
      </c>
      <c r="F34" s="133">
        <v>280000</v>
      </c>
      <c r="G34" s="133">
        <f>(D34*F34)</f>
        <v>56000</v>
      </c>
    </row>
    <row r="35" spans="1:11" s="134" customFormat="1" ht="12.75" customHeight="1" x14ac:dyDescent="0.25">
      <c r="A35" s="130"/>
      <c r="B35" s="131" t="str">
        <f>'[1]Avena Forrajera'!B35</f>
        <v>vibrocultivador o clavos</v>
      </c>
      <c r="C35" s="163" t="s">
        <v>75</v>
      </c>
      <c r="D35" s="189">
        <v>0.1</v>
      </c>
      <c r="E35" s="132" t="s">
        <v>66</v>
      </c>
      <c r="F35" s="133">
        <v>280000</v>
      </c>
      <c r="G35" s="133">
        <f>(D35*F35)</f>
        <v>28000</v>
      </c>
    </row>
    <row r="36" spans="1:11" s="134" customFormat="1" ht="12.75" customHeight="1" x14ac:dyDescent="0.25">
      <c r="A36" s="130"/>
      <c r="B36" s="131" t="str">
        <f>'[1]Avena Forrajera'!B36</f>
        <v>Rodon</v>
      </c>
      <c r="C36" s="163" t="s">
        <v>75</v>
      </c>
      <c r="D36" s="189">
        <v>0.1</v>
      </c>
      <c r="E36" s="132" t="s">
        <v>66</v>
      </c>
      <c r="F36" s="133">
        <v>280000</v>
      </c>
      <c r="G36" s="133">
        <f t="shared" si="0"/>
        <v>28000</v>
      </c>
      <c r="K36" s="135"/>
    </row>
    <row r="37" spans="1:11" s="1" customFormat="1" ht="12.75" customHeight="1" x14ac:dyDescent="0.25">
      <c r="A37" s="4"/>
      <c r="B37" s="11" t="s">
        <v>27</v>
      </c>
      <c r="C37" s="12"/>
      <c r="D37" s="124"/>
      <c r="E37" s="124"/>
      <c r="F37" s="124"/>
      <c r="G37" s="125">
        <f>SUM(G33:G36)</f>
        <v>140000</v>
      </c>
    </row>
    <row r="38" spans="1:11" s="1" customFormat="1" ht="12" customHeight="1" x14ac:dyDescent="0.25">
      <c r="A38" s="2"/>
      <c r="B38" s="58"/>
      <c r="C38" s="59"/>
      <c r="D38" s="126"/>
      <c r="E38" s="126"/>
      <c r="F38" s="127"/>
      <c r="G38" s="127"/>
    </row>
    <row r="39" spans="1:11" s="1" customFormat="1" ht="12" customHeight="1" x14ac:dyDescent="0.25">
      <c r="A39" s="4"/>
      <c r="B39" s="151" t="s">
        <v>28</v>
      </c>
      <c r="C39" s="152"/>
      <c r="D39" s="157"/>
      <c r="E39" s="157"/>
      <c r="F39" s="157"/>
      <c r="G39" s="157"/>
    </row>
    <row r="40" spans="1:11" s="1" customFormat="1" ht="24" customHeight="1" x14ac:dyDescent="0.25">
      <c r="A40" s="16"/>
      <c r="B40" s="156" t="s">
        <v>29</v>
      </c>
      <c r="C40" s="156" t="s">
        <v>30</v>
      </c>
      <c r="D40" s="161" t="s">
        <v>31</v>
      </c>
      <c r="E40" s="161" t="s">
        <v>19</v>
      </c>
      <c r="F40" s="161" t="s">
        <v>20</v>
      </c>
      <c r="G40" s="161" t="s">
        <v>21</v>
      </c>
      <c r="K40" s="18"/>
    </row>
    <row r="41" spans="1:11" s="1" customFormat="1" ht="12.75" customHeight="1" x14ac:dyDescent="0.25">
      <c r="A41" s="8"/>
      <c r="B41" s="158" t="str">
        <f>'[1]Avena Forrajera'!B42</f>
        <v>Semilla Avena Strigosa</v>
      </c>
      <c r="C41" s="159" t="str">
        <f>'[1]Avena Forrajera'!C42</f>
        <v>Kg</v>
      </c>
      <c r="D41" s="167">
        <f>'[1]Avena Forrajera'!D42</f>
        <v>200</v>
      </c>
      <c r="E41" s="160" t="s">
        <v>66</v>
      </c>
      <c r="F41" s="147">
        <f>'[1]Avena Forrajera'!F42</f>
        <v>775</v>
      </c>
      <c r="G41" s="147">
        <f>(D41*F41)</f>
        <v>155000</v>
      </c>
      <c r="I41" s="22"/>
    </row>
    <row r="42" spans="1:11" s="1" customFormat="1" ht="12.75" customHeight="1" x14ac:dyDescent="0.25">
      <c r="A42" s="8"/>
      <c r="B42" s="23" t="str">
        <f>'[1]Avena Forrajera'!B43</f>
        <v>Mezcla alta fertilidad 11-30-11</v>
      </c>
      <c r="C42" s="129" t="str">
        <f>'[1]Avena Forrajera'!C43</f>
        <v>Kg</v>
      </c>
      <c r="D42" s="168">
        <f>'[1]Avena Forrajera'!D43</f>
        <v>300</v>
      </c>
      <c r="E42" s="5" t="s">
        <v>66</v>
      </c>
      <c r="F42" s="123">
        <f>'[1]Avena Forrajera'!F43</f>
        <v>1390</v>
      </c>
      <c r="G42" s="123">
        <f>(D42*F42)</f>
        <v>417000</v>
      </c>
      <c r="I42" s="22"/>
    </row>
    <row r="43" spans="1:11" s="1" customFormat="1" ht="12.75" customHeight="1" x14ac:dyDescent="0.25">
      <c r="A43" s="8"/>
      <c r="B43" s="169" t="str">
        <f>'[1]Avena Forrajera'!B45</f>
        <v>Cal</v>
      </c>
      <c r="C43" s="170" t="str">
        <f>'[1]Avena Forrajera'!C45</f>
        <v>Kg</v>
      </c>
      <c r="D43" s="171">
        <f>'[1]Avena Forrajera'!D45</f>
        <v>400</v>
      </c>
      <c r="E43" s="171" t="s">
        <v>69</v>
      </c>
      <c r="F43" s="171">
        <f>'[1]Avena Forrajera'!F45</f>
        <v>190</v>
      </c>
      <c r="G43" s="123">
        <f>(D43*F43)</f>
        <v>76000</v>
      </c>
      <c r="I43" s="22"/>
    </row>
    <row r="44" spans="1:11" s="1" customFormat="1" ht="12.75" customHeight="1" x14ac:dyDescent="0.25">
      <c r="A44" s="8"/>
      <c r="B44" s="23" t="str">
        <f>'[1]Avena Forrajera'!B44</f>
        <v>Nitromag</v>
      </c>
      <c r="C44" s="129" t="str">
        <f>'[1]Avena Forrajera'!C44</f>
        <v>Kg</v>
      </c>
      <c r="D44" s="168">
        <f>'[1]Avena Forrajera'!D44</f>
        <v>150</v>
      </c>
      <c r="E44" s="5" t="s">
        <v>66</v>
      </c>
      <c r="F44" s="123">
        <f>'[1]Avena Forrajera'!F44</f>
        <v>1050</v>
      </c>
      <c r="G44" s="123">
        <f>(D44*F44)</f>
        <v>157500</v>
      </c>
      <c r="I44" s="22"/>
    </row>
    <row r="45" spans="1:11" s="1" customFormat="1" ht="13.5" customHeight="1" x14ac:dyDescent="0.25">
      <c r="A45" s="4"/>
      <c r="B45" s="144"/>
      <c r="C45" s="144"/>
      <c r="D45" s="144"/>
      <c r="E45" s="144"/>
      <c r="F45" s="144"/>
      <c r="G45" s="144">
        <f>SUM(G41:G44)</f>
        <v>805500</v>
      </c>
    </row>
    <row r="46" spans="1:11" s="1" customFormat="1" ht="12" customHeight="1" x14ac:dyDescent="0.25">
      <c r="A46" s="2"/>
      <c r="B46" s="58"/>
      <c r="C46" s="59"/>
      <c r="D46" s="59"/>
      <c r="E46" s="60"/>
      <c r="F46" s="61"/>
      <c r="G46" s="61"/>
    </row>
    <row r="47" spans="1:11" s="1" customFormat="1" ht="12" customHeight="1" x14ac:dyDescent="0.25">
      <c r="A47" s="4"/>
      <c r="B47" s="151" t="s">
        <v>32</v>
      </c>
      <c r="C47" s="152"/>
      <c r="D47" s="153"/>
      <c r="E47" s="153"/>
      <c r="F47" s="154"/>
      <c r="G47" s="154"/>
    </row>
    <row r="48" spans="1:11" s="1" customFormat="1" ht="24" customHeight="1" x14ac:dyDescent="0.25">
      <c r="A48" s="16"/>
      <c r="B48" s="155" t="s">
        <v>33</v>
      </c>
      <c r="C48" s="156" t="s">
        <v>30</v>
      </c>
      <c r="D48" s="156" t="s">
        <v>31</v>
      </c>
      <c r="E48" s="155" t="s">
        <v>19</v>
      </c>
      <c r="F48" s="156" t="s">
        <v>20</v>
      </c>
      <c r="G48" s="155" t="s">
        <v>21</v>
      </c>
    </row>
    <row r="49" spans="1:7" s="1" customFormat="1" ht="15" x14ac:dyDescent="0.25">
      <c r="A49" s="16"/>
      <c r="B49" s="148" t="s">
        <v>74</v>
      </c>
      <c r="C49" s="149" t="str">
        <f>'[1]Avena Forrajera'!C52</f>
        <v>Unidad</v>
      </c>
      <c r="D49" s="149">
        <f>'[1]Avena Forrajera'!D52</f>
        <v>480</v>
      </c>
      <c r="E49" s="150" t="s">
        <v>73</v>
      </c>
      <c r="F49" s="149">
        <f>'[1]Avena Forrajera'!F52</f>
        <v>950</v>
      </c>
      <c r="G49" s="147">
        <f t="shared" ref="G49" si="1">D49*F49</f>
        <v>456000</v>
      </c>
    </row>
    <row r="50" spans="1:7" s="1" customFormat="1" ht="13.5" customHeight="1" x14ac:dyDescent="0.25">
      <c r="A50" s="4"/>
      <c r="B50" s="32"/>
      <c r="C50" s="33"/>
      <c r="D50" s="33"/>
      <c r="E50" s="33"/>
      <c r="F50" s="34"/>
      <c r="G50" s="35">
        <f>SUM(G49:G49)</f>
        <v>456000</v>
      </c>
    </row>
    <row r="51" spans="1:7" s="1" customFormat="1" ht="12" customHeight="1" x14ac:dyDescent="0.25">
      <c r="A51" s="2"/>
      <c r="B51" s="62"/>
      <c r="C51" s="62"/>
      <c r="D51" s="62"/>
      <c r="E51" s="63"/>
      <c r="F51" s="64"/>
      <c r="G51" s="64"/>
    </row>
    <row r="52" spans="1:7" s="1" customFormat="1" ht="12" customHeight="1" x14ac:dyDescent="0.25">
      <c r="A52" s="16"/>
      <c r="B52" s="65" t="s">
        <v>34</v>
      </c>
      <c r="C52" s="66"/>
      <c r="D52" s="66"/>
      <c r="E52" s="67"/>
      <c r="F52" s="66"/>
      <c r="G52" s="68">
        <f>G24+G37+G45+G50</f>
        <v>1455500</v>
      </c>
    </row>
    <row r="53" spans="1:7" s="1" customFormat="1" ht="12" customHeight="1" x14ac:dyDescent="0.25">
      <c r="A53" s="16"/>
      <c r="B53" s="69" t="s">
        <v>35</v>
      </c>
      <c r="C53" s="70"/>
      <c r="D53" s="70"/>
      <c r="E53" s="71"/>
      <c r="F53" s="70"/>
      <c r="G53" s="72">
        <f>G52*0.05</f>
        <v>72775</v>
      </c>
    </row>
    <row r="54" spans="1:7" s="1" customFormat="1" ht="12" customHeight="1" x14ac:dyDescent="0.25">
      <c r="A54" s="16"/>
      <c r="B54" s="73" t="s">
        <v>36</v>
      </c>
      <c r="C54" s="74"/>
      <c r="D54" s="74"/>
      <c r="E54" s="75"/>
      <c r="F54" s="74"/>
      <c r="G54" s="76">
        <f>G53+G52</f>
        <v>1528275</v>
      </c>
    </row>
    <row r="55" spans="1:7" s="1" customFormat="1" ht="12" customHeight="1" x14ac:dyDescent="0.25">
      <c r="A55" s="16"/>
      <c r="B55" s="69" t="s">
        <v>37</v>
      </c>
      <c r="C55" s="70"/>
      <c r="D55" s="70"/>
      <c r="E55" s="71"/>
      <c r="F55" s="70"/>
      <c r="G55" s="72">
        <f>G12</f>
        <v>2400000</v>
      </c>
    </row>
    <row r="56" spans="1:7" s="1" customFormat="1" ht="12" customHeight="1" x14ac:dyDescent="0.25">
      <c r="A56" s="16"/>
      <c r="B56" s="77" t="s">
        <v>38</v>
      </c>
      <c r="C56" s="78"/>
      <c r="D56" s="78"/>
      <c r="E56" s="79"/>
      <c r="F56" s="78"/>
      <c r="G56" s="80">
        <f>G55-G54</f>
        <v>871725</v>
      </c>
    </row>
    <row r="57" spans="1:7" s="1" customFormat="1" ht="12" customHeight="1" x14ac:dyDescent="0.25">
      <c r="A57" s="16"/>
      <c r="B57" s="81" t="s">
        <v>39</v>
      </c>
      <c r="C57" s="82"/>
      <c r="D57" s="82"/>
      <c r="E57" s="83"/>
      <c r="F57" s="82"/>
      <c r="G57" s="84"/>
    </row>
    <row r="58" spans="1:7" s="1" customFormat="1" ht="12.75" customHeight="1" thickBot="1" x14ac:dyDescent="0.3">
      <c r="A58" s="16"/>
      <c r="B58" s="85"/>
      <c r="C58" s="82"/>
      <c r="D58" s="82"/>
      <c r="E58" s="83"/>
      <c r="F58" s="82"/>
      <c r="G58" s="84"/>
    </row>
    <row r="59" spans="1:7" s="1" customFormat="1" ht="12" customHeight="1" x14ac:dyDescent="0.25">
      <c r="A59" s="16"/>
      <c r="B59" s="86" t="s">
        <v>40</v>
      </c>
      <c r="C59" s="87"/>
      <c r="D59" s="87"/>
      <c r="E59" s="88"/>
      <c r="F59" s="89"/>
      <c r="G59" s="84"/>
    </row>
    <row r="60" spans="1:7" s="1" customFormat="1" ht="12" customHeight="1" x14ac:dyDescent="0.25">
      <c r="A60" s="16"/>
      <c r="B60" s="90" t="s">
        <v>41</v>
      </c>
      <c r="C60" s="91"/>
      <c r="D60" s="91"/>
      <c r="E60" s="92"/>
      <c r="F60" s="93"/>
      <c r="G60" s="84"/>
    </row>
    <row r="61" spans="1:7" s="1" customFormat="1" ht="12" customHeight="1" x14ac:dyDescent="0.25">
      <c r="A61" s="16"/>
      <c r="B61" s="90" t="s">
        <v>42</v>
      </c>
      <c r="C61" s="91"/>
      <c r="D61" s="91"/>
      <c r="E61" s="92"/>
      <c r="F61" s="93"/>
      <c r="G61" s="84"/>
    </row>
    <row r="62" spans="1:7" s="1" customFormat="1" ht="12" customHeight="1" x14ac:dyDescent="0.25">
      <c r="A62" s="16"/>
      <c r="B62" s="90" t="s">
        <v>43</v>
      </c>
      <c r="C62" s="91"/>
      <c r="D62" s="91"/>
      <c r="E62" s="92"/>
      <c r="F62" s="93"/>
      <c r="G62" s="84"/>
    </row>
    <row r="63" spans="1:7" s="1" customFormat="1" ht="12" customHeight="1" x14ac:dyDescent="0.25">
      <c r="A63" s="16"/>
      <c r="B63" s="90" t="s">
        <v>44</v>
      </c>
      <c r="C63" s="91"/>
      <c r="D63" s="91"/>
      <c r="E63" s="92"/>
      <c r="F63" s="93"/>
      <c r="G63" s="84"/>
    </row>
    <row r="64" spans="1:7" s="1" customFormat="1" ht="12" customHeight="1" x14ac:dyDescent="0.25">
      <c r="A64" s="16"/>
      <c r="B64" s="90" t="s">
        <v>45</v>
      </c>
      <c r="C64" s="91"/>
      <c r="D64" s="91"/>
      <c r="E64" s="92"/>
      <c r="F64" s="93"/>
      <c r="G64" s="84"/>
    </row>
    <row r="65" spans="1:7" s="1" customFormat="1" ht="12.75" customHeight="1" thickBot="1" x14ac:dyDescent="0.3">
      <c r="A65" s="16"/>
      <c r="B65" s="94" t="s">
        <v>46</v>
      </c>
      <c r="C65" s="95"/>
      <c r="D65" s="95"/>
      <c r="E65" s="96"/>
      <c r="F65" s="97"/>
      <c r="G65" s="84"/>
    </row>
    <row r="66" spans="1:7" s="1" customFormat="1" ht="12.75" customHeight="1" x14ac:dyDescent="0.25">
      <c r="A66" s="16"/>
      <c r="B66" s="85"/>
      <c r="C66" s="91"/>
      <c r="D66" s="91"/>
      <c r="E66" s="92"/>
      <c r="F66" s="91"/>
      <c r="G66" s="84"/>
    </row>
    <row r="67" spans="1:7" s="1" customFormat="1" ht="15" customHeight="1" thickBot="1" x14ac:dyDescent="0.3">
      <c r="A67" s="16"/>
      <c r="B67" s="180" t="s">
        <v>47</v>
      </c>
      <c r="C67" s="181"/>
      <c r="D67" s="98"/>
      <c r="E67" s="99"/>
      <c r="F67" s="100"/>
      <c r="G67" s="84"/>
    </row>
    <row r="68" spans="1:7" s="1" customFormat="1" ht="12" customHeight="1" x14ac:dyDescent="0.25">
      <c r="A68" s="16"/>
      <c r="B68" s="101" t="s">
        <v>33</v>
      </c>
      <c r="C68" s="102" t="s">
        <v>48</v>
      </c>
      <c r="D68" s="103" t="s">
        <v>49</v>
      </c>
      <c r="E68" s="99"/>
      <c r="F68" s="100"/>
      <c r="G68" s="84"/>
    </row>
    <row r="69" spans="1:7" s="1" customFormat="1" ht="12" customHeight="1" x14ac:dyDescent="0.25">
      <c r="A69" s="16"/>
      <c r="B69" s="104" t="s">
        <v>50</v>
      </c>
      <c r="C69" s="105">
        <f>G24</f>
        <v>54000</v>
      </c>
      <c r="D69" s="106">
        <f>(C69/C75)</f>
        <v>3.5333954949207443E-2</v>
      </c>
      <c r="E69" s="99"/>
      <c r="F69" s="100"/>
      <c r="G69" s="84"/>
    </row>
    <row r="70" spans="1:7" s="1" customFormat="1" ht="12" customHeight="1" x14ac:dyDescent="0.25">
      <c r="A70" s="16"/>
      <c r="B70" s="104" t="s">
        <v>51</v>
      </c>
      <c r="C70" s="105">
        <f>G29</f>
        <v>0</v>
      </c>
      <c r="D70" s="106">
        <f>C70/C75</f>
        <v>0</v>
      </c>
      <c r="E70" s="99"/>
      <c r="F70" s="100"/>
      <c r="G70" s="84"/>
    </row>
    <row r="71" spans="1:7" s="1" customFormat="1" ht="12" customHeight="1" x14ac:dyDescent="0.25">
      <c r="A71" s="16"/>
      <c r="B71" s="104" t="s">
        <v>52</v>
      </c>
      <c r="C71" s="105">
        <f>G37</f>
        <v>140000</v>
      </c>
      <c r="D71" s="106">
        <f>C71/C75</f>
        <v>9.1606549868315582E-2</v>
      </c>
      <c r="E71" s="99"/>
      <c r="F71" s="100"/>
      <c r="G71" s="84"/>
    </row>
    <row r="72" spans="1:7" s="1" customFormat="1" ht="12" customHeight="1" x14ac:dyDescent="0.25">
      <c r="A72" s="16"/>
      <c r="B72" s="104" t="s">
        <v>29</v>
      </c>
      <c r="C72" s="105">
        <f>G45</f>
        <v>805500</v>
      </c>
      <c r="D72" s="106">
        <f>C72/C75</f>
        <v>0.52706482799234433</v>
      </c>
      <c r="E72" s="99"/>
      <c r="F72" s="100"/>
      <c r="G72" s="84"/>
    </row>
    <row r="73" spans="1:7" s="1" customFormat="1" ht="12" customHeight="1" x14ac:dyDescent="0.25">
      <c r="A73" s="16"/>
      <c r="B73" s="104" t="s">
        <v>53</v>
      </c>
      <c r="C73" s="107">
        <f>G50</f>
        <v>456000</v>
      </c>
      <c r="D73" s="106">
        <f>C73/C75</f>
        <v>0.29837561957108505</v>
      </c>
      <c r="E73" s="108"/>
      <c r="F73" s="109"/>
      <c r="G73" s="84"/>
    </row>
    <row r="74" spans="1:7" s="1" customFormat="1" ht="12" customHeight="1" x14ac:dyDescent="0.25">
      <c r="A74" s="16"/>
      <c r="B74" s="104" t="s">
        <v>54</v>
      </c>
      <c r="C74" s="107">
        <f>G53</f>
        <v>72775</v>
      </c>
      <c r="D74" s="106">
        <f>C74/C75</f>
        <v>4.7619047619047616E-2</v>
      </c>
      <c r="E74" s="108"/>
      <c r="F74" s="109"/>
      <c r="G74" s="84"/>
    </row>
    <row r="75" spans="1:7" s="1" customFormat="1" ht="12.75" customHeight="1" thickBot="1" x14ac:dyDescent="0.3">
      <c r="A75" s="16"/>
      <c r="B75" s="110" t="s">
        <v>55</v>
      </c>
      <c r="C75" s="111">
        <f>SUM(C69:C74)</f>
        <v>1528275</v>
      </c>
      <c r="D75" s="112">
        <f>SUM(D69:D74)</f>
        <v>1</v>
      </c>
      <c r="E75" s="108"/>
      <c r="F75" s="109"/>
      <c r="G75" s="84"/>
    </row>
    <row r="76" spans="1:7" s="1" customFormat="1" ht="12" customHeight="1" x14ac:dyDescent="0.25">
      <c r="A76" s="16"/>
      <c r="B76" s="85"/>
      <c r="C76" s="82"/>
      <c r="D76" s="82"/>
      <c r="E76" s="83"/>
      <c r="F76" s="82"/>
      <c r="G76" s="84"/>
    </row>
    <row r="77" spans="1:7" s="1" customFormat="1" ht="12.75" customHeight="1" x14ac:dyDescent="0.25">
      <c r="A77" s="16"/>
      <c r="B77" s="113"/>
      <c r="C77" s="82"/>
      <c r="D77" s="82"/>
      <c r="E77" s="83"/>
      <c r="F77" s="82"/>
      <c r="G77" s="84"/>
    </row>
    <row r="78" spans="1:7" s="1" customFormat="1" ht="12" customHeight="1" thickBot="1" x14ac:dyDescent="0.3">
      <c r="A78" s="14"/>
      <c r="B78" s="114"/>
      <c r="C78" s="115" t="s">
        <v>70</v>
      </c>
      <c r="D78" s="116"/>
      <c r="E78" s="117"/>
      <c r="F78" s="118"/>
      <c r="G78" s="84"/>
    </row>
    <row r="79" spans="1:7" s="1" customFormat="1" ht="12" customHeight="1" x14ac:dyDescent="0.25">
      <c r="A79" s="16"/>
      <c r="B79" s="119" t="s">
        <v>71</v>
      </c>
      <c r="C79" s="128">
        <v>350</v>
      </c>
      <c r="D79" s="128">
        <v>400</v>
      </c>
      <c r="E79" s="120">
        <v>480</v>
      </c>
      <c r="F79" s="121"/>
      <c r="G79" s="122"/>
    </row>
    <row r="80" spans="1:7" s="1" customFormat="1" ht="12.75" customHeight="1" thickBot="1" x14ac:dyDescent="0.3">
      <c r="A80" s="16"/>
      <c r="B80" s="110" t="s">
        <v>72</v>
      </c>
      <c r="C80" s="145">
        <f>(G12/C79)</f>
        <v>6857.1428571428569</v>
      </c>
      <c r="D80" s="145">
        <f>(G12/D79)</f>
        <v>6000</v>
      </c>
      <c r="E80" s="146">
        <f>(G12/E79)</f>
        <v>5000</v>
      </c>
      <c r="F80" s="121"/>
      <c r="G80" s="122"/>
    </row>
    <row r="81" spans="1:7" s="1" customFormat="1" ht="15.6" customHeight="1" x14ac:dyDescent="0.25">
      <c r="A81" s="16"/>
      <c r="B81" s="17" t="s">
        <v>56</v>
      </c>
      <c r="C81" s="15"/>
      <c r="D81" s="15"/>
      <c r="E81" s="28"/>
      <c r="F81" s="15"/>
      <c r="G81" s="15"/>
    </row>
  </sheetData>
  <mergeCells count="8">
    <mergeCell ref="B17:G17"/>
    <mergeCell ref="B67:C67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2023-04-27T17:11:53Z</dcterms:modified>
  <cp:category/>
  <cp:contentStatus/>
</cp:coreProperties>
</file>