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Avena gr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D77" i="1" s="1"/>
  <c r="G48" i="1"/>
  <c r="G44" i="1"/>
  <c r="G36" i="1"/>
  <c r="G35" i="1"/>
  <c r="G34" i="1"/>
  <c r="G23" i="1"/>
  <c r="G21" i="1"/>
  <c r="G12" i="1"/>
  <c r="G60" i="1" s="1"/>
  <c r="D74" i="1" l="1"/>
  <c r="D78" i="1"/>
  <c r="D79" i="1"/>
  <c r="D76" i="1"/>
  <c r="G49" i="1"/>
  <c r="G57" i="1" l="1"/>
  <c r="G58" i="1" s="1"/>
  <c r="G59" i="1" s="1"/>
  <c r="D85" i="1" s="1"/>
  <c r="D80" i="1"/>
  <c r="G61" i="1" l="1"/>
  <c r="C85" i="1"/>
  <c r="E85" i="1"/>
</calcChain>
</file>

<file path=xl/sharedStrings.xml><?xml version="1.0" encoding="utf-8"?>
<sst xmlns="http://schemas.openxmlformats.org/spreadsheetml/2006/main" count="137" uniqueCount="102">
  <si>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</si>
  <si>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</si>
  <si>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</si>
  <si>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</si>
  <si>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</si>
  <si>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</si>
  <si>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</si>
  <si>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</si>
  <si>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</si>
  <si>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</si>
  <si>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</si>
  <si>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</si>
  <si>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</si>
  <si>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</si>
  <si>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</si>
  <si>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</si>
  <si>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</si>
  <si>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</si>
  <si>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</si>
  <si>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</si>
  <si>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</si>
  <si>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</si>
  <si>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</si>
  <si>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</si>
  <si>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</si>
  <si>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</si>
  <si>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</si>
  <si>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</si>
  <si>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</si>
  <si>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</si>
  <si>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</si>
  <si>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</si>
  <si>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</si>
  <si>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</si>
  <si>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</si>
  <si>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</si>
  <si>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</si>
  <si>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</si>
  <si>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</si>
  <si>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</si>
  <si>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</si>
  <si>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</si>
  <si>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</si>
  <si>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</si>
  <si>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</si>
  <si>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</si>
  <si>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</si>
  <si>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</si>
  <si>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</si>
  <si>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</si>
  <si>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</si>
  <si>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</si>
  <si>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</si>
  <si>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</si>
  <si>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</si>
  <si>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</si>
  <si>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</si>
  <si>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</si>
  <si>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</si>
  <si>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</si>
  <si>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</si>
  <si>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</si>
  <si>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</si>
  <si>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</si>
  <si>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ÑUBLE</t>
  </si>
  <si>
    <t>EL CARMEN</t>
  </si>
  <si>
    <t>EL CARMEN-SAN IGNACIO</t>
  </si>
  <si>
    <t>SEQUIA</t>
  </si>
  <si>
    <t>mayo-junio</t>
  </si>
  <si>
    <t>marzo-abril</t>
  </si>
  <si>
    <t>aradura</t>
  </si>
  <si>
    <t>siembra</t>
  </si>
  <si>
    <t>abril-mayo</t>
  </si>
  <si>
    <t>mezcla 11-30-11</t>
  </si>
  <si>
    <t>septiembre-octubre</t>
  </si>
  <si>
    <t>diciembre</t>
  </si>
  <si>
    <t>CONSUMO PREDIO</t>
  </si>
  <si>
    <t>Semilla avena</t>
  </si>
  <si>
    <t>mayo</t>
  </si>
  <si>
    <t>mbf</t>
  </si>
  <si>
    <t>AVENA GRANO</t>
  </si>
  <si>
    <t>SUPERNOVA</t>
  </si>
  <si>
    <t>RENDIMIENTO KG/HA)</t>
  </si>
  <si>
    <t>desinfeccion semilla</t>
  </si>
  <si>
    <t>aplicación fertilizante</t>
  </si>
  <si>
    <t>aplicación herbicidas</t>
  </si>
  <si>
    <t>labores culturales</t>
  </si>
  <si>
    <t>temporada</t>
  </si>
  <si>
    <t>vibrocultivador</t>
  </si>
  <si>
    <t>abril-junio</t>
  </si>
  <si>
    <t>fertilizacion (trompo)</t>
  </si>
  <si>
    <t>cosecha</t>
  </si>
  <si>
    <t>enero</t>
  </si>
  <si>
    <t>urea</t>
  </si>
  <si>
    <t>160</t>
  </si>
  <si>
    <t>240</t>
  </si>
  <si>
    <t>Rendimiento (kilos/hà)</t>
  </si>
  <si>
    <t>Costo unitario ($/kilo (*)</t>
  </si>
  <si>
    <t>PRECIO ESPERADO POR $/ KILO</t>
  </si>
  <si>
    <t xml:space="preserve"> </t>
  </si>
  <si>
    <t>ENERO 2023</t>
  </si>
  <si>
    <t>DIC-ENERO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</si>
</sst>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indexed="8"/>
      <name val="Helvetica Neue"/>
      <scheme val="maj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center" wrapText="1"/>
    </xf>
    <xf numFmtId="49" fontId="4" fillId="2" borderId="56" xfId="0" applyNumberFormat="1" applyFont="1" applyFill="1" applyBorder="1" applyAlignment="1">
      <alignment horizontal="center" wrapText="1"/>
    </xf>
    <xf numFmtId="0" fontId="4" fillId="2" borderId="57" xfId="0" applyNumberFormat="1" applyFont="1" applyFill="1" applyBorder="1" applyAlignment="1">
      <alignment wrapText="1"/>
    </xf>
    <xf numFmtId="0" fontId="4" fillId="2" borderId="56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right" wrapText="1"/>
    </xf>
    <xf numFmtId="49" fontId="4" fillId="2" borderId="56" xfId="0" applyNumberFormat="1" applyFont="1" applyFill="1" applyBorder="1" applyAlignment="1">
      <alignment horizontal="right" wrapText="1"/>
    </xf>
    <xf numFmtId="3" fontId="4" fillId="2" borderId="57" xfId="0" applyNumberFormat="1" applyFont="1" applyFill="1" applyBorder="1" applyAlignment="1">
      <alignment horizontal="right" wrapText="1"/>
    </xf>
    <xf numFmtId="3" fontId="4" fillId="2" borderId="56" xfId="0" applyNumberFormat="1" applyFont="1" applyFill="1" applyBorder="1" applyAlignment="1">
      <alignment horizontal="right" wrapText="1"/>
    </xf>
    <xf numFmtId="49" fontId="7" fillId="3" borderId="58" xfId="0" applyNumberFormat="1" applyFont="1" applyFill="1" applyBorder="1" applyAlignment="1">
      <alignment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vertical="center"/>
    </xf>
    <xf numFmtId="3" fontId="7" fillId="3" borderId="58" xfId="0" applyNumberFormat="1" applyFont="1" applyFill="1" applyBorder="1" applyAlignment="1">
      <alignment vertical="center"/>
    </xf>
    <xf numFmtId="49" fontId="1" fillId="3" borderId="59" xfId="0" applyNumberFormat="1" applyFont="1" applyFill="1" applyBorder="1" applyAlignment="1">
      <alignment horizontal="center" vertical="center"/>
    </xf>
    <xf numFmtId="49" fontId="1" fillId="0" borderId="56" xfId="0" applyNumberFormat="1" applyFont="1" applyFill="1" applyBorder="1" applyAlignment="1">
      <alignment horizontal="center" vertical="center"/>
    </xf>
    <xf numFmtId="49" fontId="1" fillId="3" borderId="59" xfId="0" applyNumberFormat="1" applyFont="1" applyFill="1" applyBorder="1" applyAlignment="1">
      <alignment horizontal="center" vertical="center" wrapText="1"/>
    </xf>
    <xf numFmtId="49" fontId="1" fillId="0" borderId="56" xfId="0" applyNumberFormat="1" applyFont="1" applyFill="1" applyBorder="1" applyAlignment="1">
      <alignment horizontal="center" vertical="center" wrapText="1"/>
    </xf>
    <xf numFmtId="49" fontId="1" fillId="10" borderId="56" xfId="0" applyNumberFormat="1" applyFont="1" applyFill="1" applyBorder="1" applyAlignment="1">
      <alignment horizontal="center" vertical="center"/>
    </xf>
    <xf numFmtId="49" fontId="1" fillId="10" borderId="56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/>
    <xf numFmtId="0" fontId="20" fillId="0" borderId="56" xfId="0" applyNumberFormat="1" applyFont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76" zoomScale="180" zoomScaleNormal="180" workbookViewId="0">
      <selection activeCell="E79" sqref="E79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79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80</v>
      </c>
      <c r="D9" s="8"/>
      <c r="E9" s="160" t="s">
        <v>82</v>
      </c>
      <c r="F9" s="161"/>
      <c r="G9" s="9">
        <v>6000</v>
      </c>
    </row>
    <row r="10" spans="1:7" ht="38.25" customHeight="1">
      <c r="A10" s="5"/>
      <c r="B10" s="10" t="s">
        <v>1</v>
      </c>
      <c r="C10" s="11" t="s">
        <v>81</v>
      </c>
      <c r="D10" s="12"/>
      <c r="E10" s="158" t="s">
        <v>2</v>
      </c>
      <c r="F10" s="159"/>
      <c r="G10" s="14" t="s">
        <v>100</v>
      </c>
    </row>
    <row r="11" spans="1:7" ht="18" customHeight="1">
      <c r="A11" s="5"/>
      <c r="B11" s="10" t="s">
        <v>3</v>
      </c>
      <c r="C11" s="14" t="s">
        <v>4</v>
      </c>
      <c r="D11" s="12"/>
      <c r="E11" s="158" t="s">
        <v>98</v>
      </c>
      <c r="F11" s="159"/>
      <c r="G11" s="15">
        <v>200</v>
      </c>
    </row>
    <row r="12" spans="1:7" ht="11.25" customHeight="1">
      <c r="A12" s="5"/>
      <c r="B12" s="10" t="s">
        <v>5</v>
      </c>
      <c r="C12" s="16" t="s">
        <v>64</v>
      </c>
      <c r="D12" s="12"/>
      <c r="E12" s="17" t="s">
        <v>6</v>
      </c>
      <c r="F12" s="18"/>
      <c r="G12" s="19">
        <f>(G9*G11)</f>
        <v>1200000</v>
      </c>
    </row>
    <row r="13" spans="1:7" ht="11.25" customHeight="1">
      <c r="A13" s="5"/>
      <c r="B13" s="10" t="s">
        <v>7</v>
      </c>
      <c r="C13" s="14" t="s">
        <v>65</v>
      </c>
      <c r="D13" s="12"/>
      <c r="E13" s="158" t="s">
        <v>8</v>
      </c>
      <c r="F13" s="159"/>
      <c r="G13" s="14" t="s">
        <v>76</v>
      </c>
    </row>
    <row r="14" spans="1:7" ht="13.5" customHeight="1">
      <c r="A14" s="5"/>
      <c r="B14" s="10" t="s">
        <v>9</v>
      </c>
      <c r="C14" s="14" t="s">
        <v>66</v>
      </c>
      <c r="D14" s="12"/>
      <c r="E14" s="158" t="s">
        <v>10</v>
      </c>
      <c r="F14" s="159"/>
      <c r="G14" s="14" t="s">
        <v>101</v>
      </c>
    </row>
    <row r="15" spans="1:7" ht="25.5" customHeight="1">
      <c r="A15" s="5"/>
      <c r="B15" s="10" t="s">
        <v>11</v>
      </c>
      <c r="C15" s="20">
        <v>44927</v>
      </c>
      <c r="D15" s="12"/>
      <c r="E15" s="162" t="s">
        <v>12</v>
      </c>
      <c r="F15" s="163"/>
      <c r="G15" s="16" t="s">
        <v>67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4" t="s">
        <v>13</v>
      </c>
      <c r="C17" s="165"/>
      <c r="D17" s="165"/>
      <c r="E17" s="165"/>
      <c r="F17" s="165"/>
      <c r="G17" s="165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>
      <c r="A21" s="26"/>
      <c r="B21" s="13" t="s">
        <v>83</v>
      </c>
      <c r="C21" s="34" t="s">
        <v>21</v>
      </c>
      <c r="D21" s="35">
        <v>1</v>
      </c>
      <c r="E21" s="13" t="s">
        <v>78</v>
      </c>
      <c r="F21" s="19">
        <v>17000</v>
      </c>
      <c r="G21" s="19">
        <f>(D21*F21)</f>
        <v>17000</v>
      </c>
    </row>
    <row r="22" spans="1:7" ht="12.75" customHeight="1">
      <c r="A22" s="26"/>
      <c r="B22" s="131" t="s">
        <v>84</v>
      </c>
      <c r="C22" s="34" t="s">
        <v>21</v>
      </c>
      <c r="D22" s="35">
        <v>2</v>
      </c>
      <c r="E22" s="131" t="s">
        <v>78</v>
      </c>
      <c r="F22" s="19">
        <v>17000</v>
      </c>
      <c r="G22" s="19">
        <v>34000</v>
      </c>
    </row>
    <row r="23" spans="1:7" ht="25.5" customHeight="1">
      <c r="A23" s="26"/>
      <c r="B23" s="13" t="s">
        <v>85</v>
      </c>
      <c r="C23" s="34" t="s">
        <v>21</v>
      </c>
      <c r="D23" s="35">
        <v>1</v>
      </c>
      <c r="E23" s="13" t="s">
        <v>75</v>
      </c>
      <c r="F23" s="19">
        <v>17000</v>
      </c>
      <c r="G23" s="19">
        <f>(D23*F23)</f>
        <v>17000</v>
      </c>
    </row>
    <row r="24" spans="1:7" ht="25.5" customHeight="1">
      <c r="A24" s="26"/>
      <c r="B24" s="133" t="s">
        <v>86</v>
      </c>
      <c r="C24" s="34" t="s">
        <v>21</v>
      </c>
      <c r="D24" s="35">
        <v>2</v>
      </c>
      <c r="E24" s="133" t="s">
        <v>87</v>
      </c>
      <c r="F24" s="19">
        <v>17000</v>
      </c>
      <c r="G24" s="19">
        <v>34000</v>
      </c>
    </row>
    <row r="25" spans="1:7" ht="12.75" customHeight="1">
      <c r="A25" s="26"/>
      <c r="B25" s="36" t="s">
        <v>22</v>
      </c>
      <c r="C25" s="37"/>
      <c r="D25" s="37"/>
      <c r="E25" s="37"/>
      <c r="F25" s="38"/>
      <c r="G25" s="39">
        <v>102000</v>
      </c>
    </row>
    <row r="26" spans="1:7" ht="12" customHeight="1">
      <c r="A26" s="2"/>
      <c r="B26" s="27"/>
      <c r="C26" s="29"/>
      <c r="D26" s="29"/>
      <c r="E26" s="29"/>
      <c r="F26" s="40"/>
      <c r="G26" s="40"/>
    </row>
    <row r="27" spans="1:7" ht="12" customHeight="1">
      <c r="A27" s="5"/>
      <c r="B27" s="41" t="s">
        <v>23</v>
      </c>
      <c r="C27" s="42"/>
      <c r="D27" s="43"/>
      <c r="E27" s="43"/>
      <c r="F27" s="44"/>
      <c r="G27" s="44"/>
    </row>
    <row r="28" spans="1:7" ht="24" customHeight="1">
      <c r="A28" s="5"/>
      <c r="B28" s="45" t="s">
        <v>15</v>
      </c>
      <c r="C28" s="46" t="s">
        <v>16</v>
      </c>
      <c r="D28" s="46" t="s">
        <v>17</v>
      </c>
      <c r="E28" s="45" t="s">
        <v>18</v>
      </c>
      <c r="F28" s="46" t="s">
        <v>19</v>
      </c>
      <c r="G28" s="45" t="s">
        <v>20</v>
      </c>
    </row>
    <row r="29" spans="1:7" ht="12" customHeight="1">
      <c r="A29" s="5"/>
      <c r="B29" s="47"/>
      <c r="C29" s="48"/>
      <c r="D29" s="48"/>
      <c r="E29" s="48"/>
      <c r="F29" s="47"/>
      <c r="G29" s="47"/>
    </row>
    <row r="30" spans="1:7" ht="12" customHeight="1">
      <c r="A30" s="5"/>
      <c r="B30" s="49" t="s">
        <v>24</v>
      </c>
      <c r="C30" s="50"/>
      <c r="D30" s="50"/>
      <c r="E30" s="50"/>
      <c r="F30" s="51"/>
      <c r="G30" s="51"/>
    </row>
    <row r="31" spans="1:7" ht="12" customHeight="1">
      <c r="A31" s="2"/>
      <c r="B31" s="52"/>
      <c r="C31" s="53"/>
      <c r="D31" s="53"/>
      <c r="E31" s="53"/>
      <c r="F31" s="54"/>
      <c r="G31" s="54"/>
    </row>
    <row r="32" spans="1:7" ht="12" customHeight="1">
      <c r="A32" s="5"/>
      <c r="B32" s="41" t="s">
        <v>25</v>
      </c>
      <c r="C32" s="42"/>
      <c r="D32" s="43"/>
      <c r="E32" s="43"/>
      <c r="F32" s="44"/>
      <c r="G32" s="44"/>
    </row>
    <row r="33" spans="1:11" ht="24" customHeight="1">
      <c r="A33" s="5"/>
      <c r="B33" s="55" t="s">
        <v>15</v>
      </c>
      <c r="C33" s="55" t="s">
        <v>16</v>
      </c>
      <c r="D33" s="55" t="s">
        <v>17</v>
      </c>
      <c r="E33" s="55" t="s">
        <v>18</v>
      </c>
      <c r="F33" s="56" t="s">
        <v>19</v>
      </c>
      <c r="G33" s="55" t="s">
        <v>20</v>
      </c>
    </row>
    <row r="34" spans="1:11" ht="12.75" customHeight="1">
      <c r="A34" s="26"/>
      <c r="B34" s="13" t="s">
        <v>70</v>
      </c>
      <c r="C34" s="34" t="s">
        <v>26</v>
      </c>
      <c r="D34" s="35">
        <v>1</v>
      </c>
      <c r="E34" s="16" t="s">
        <v>69</v>
      </c>
      <c r="F34" s="19">
        <v>37000</v>
      </c>
      <c r="G34" s="19">
        <f t="shared" ref="G34:G36" si="0">(D34*F34)</f>
        <v>37000</v>
      </c>
    </row>
    <row r="35" spans="1:11" ht="12.75" customHeight="1">
      <c r="A35" s="26"/>
      <c r="B35" s="13" t="s">
        <v>88</v>
      </c>
      <c r="C35" s="34" t="s">
        <v>26</v>
      </c>
      <c r="D35" s="35">
        <v>1</v>
      </c>
      <c r="E35" s="16" t="s">
        <v>69</v>
      </c>
      <c r="F35" s="19">
        <v>30000</v>
      </c>
      <c r="G35" s="19">
        <f t="shared" si="0"/>
        <v>30000</v>
      </c>
    </row>
    <row r="36" spans="1:11" ht="12.75" customHeight="1">
      <c r="A36" s="26"/>
      <c r="B36" s="134" t="s">
        <v>71</v>
      </c>
      <c r="C36" s="136" t="s">
        <v>26</v>
      </c>
      <c r="D36" s="138">
        <v>1</v>
      </c>
      <c r="E36" s="140" t="s">
        <v>89</v>
      </c>
      <c r="F36" s="142">
        <v>25000</v>
      </c>
      <c r="G36" s="142">
        <f t="shared" si="0"/>
        <v>25000</v>
      </c>
    </row>
    <row r="37" spans="1:11" ht="12.75" customHeight="1">
      <c r="A37" s="86"/>
      <c r="B37" s="135" t="s">
        <v>90</v>
      </c>
      <c r="C37" s="137" t="s">
        <v>26</v>
      </c>
      <c r="D37" s="139">
        <v>1</v>
      </c>
      <c r="E37" s="141" t="s">
        <v>69</v>
      </c>
      <c r="F37" s="143">
        <v>25000</v>
      </c>
      <c r="G37" s="143">
        <v>25000</v>
      </c>
    </row>
    <row r="38" spans="1:11" ht="12.75" customHeight="1">
      <c r="A38" s="86"/>
      <c r="B38" s="135" t="s">
        <v>91</v>
      </c>
      <c r="C38" s="137" t="s">
        <v>26</v>
      </c>
      <c r="D38" s="139">
        <v>1</v>
      </c>
      <c r="E38" s="141" t="s">
        <v>92</v>
      </c>
      <c r="F38" s="143">
        <v>30000</v>
      </c>
      <c r="G38" s="143">
        <v>30000</v>
      </c>
    </row>
    <row r="39" spans="1:11" ht="12.75" customHeight="1">
      <c r="A39" s="5"/>
      <c r="B39" s="144" t="s">
        <v>27</v>
      </c>
      <c r="C39" s="145"/>
      <c r="D39" s="145"/>
      <c r="E39" s="145"/>
      <c r="F39" s="146"/>
      <c r="G39" s="147">
        <v>184000</v>
      </c>
    </row>
    <row r="40" spans="1:11" ht="12" customHeight="1">
      <c r="A40" s="2"/>
      <c r="B40" s="52"/>
      <c r="C40" s="53"/>
      <c r="D40" s="53"/>
      <c r="E40" s="53"/>
      <c r="F40" s="54"/>
      <c r="G40" s="54"/>
    </row>
    <row r="41" spans="1:11" ht="12" customHeight="1">
      <c r="A41" s="5"/>
      <c r="B41" s="41" t="s">
        <v>28</v>
      </c>
      <c r="C41" s="42"/>
      <c r="D41" s="43"/>
      <c r="E41" s="43"/>
      <c r="F41" s="44"/>
      <c r="G41" s="44"/>
    </row>
    <row r="42" spans="1:11" ht="24" customHeight="1">
      <c r="A42" s="5"/>
      <c r="B42" s="56" t="s">
        <v>29</v>
      </c>
      <c r="C42" s="56" t="s">
        <v>30</v>
      </c>
      <c r="D42" s="56" t="s">
        <v>31</v>
      </c>
      <c r="E42" s="56" t="s">
        <v>18</v>
      </c>
      <c r="F42" s="56" t="s">
        <v>19</v>
      </c>
      <c r="G42" s="56" t="s">
        <v>20</v>
      </c>
      <c r="K42" s="130"/>
    </row>
    <row r="43" spans="1:11" ht="12.75" customHeight="1">
      <c r="A43" s="26"/>
      <c r="B43" s="57" t="s">
        <v>32</v>
      </c>
      <c r="C43" s="58"/>
      <c r="D43" s="58"/>
      <c r="E43" s="58"/>
      <c r="F43" s="58"/>
      <c r="G43" s="58"/>
      <c r="K43" s="130"/>
    </row>
    <row r="44" spans="1:11" ht="12.75" customHeight="1">
      <c r="A44" s="26"/>
      <c r="B44" s="17" t="s">
        <v>77</v>
      </c>
      <c r="C44" s="59" t="s">
        <v>35</v>
      </c>
      <c r="D44" s="60">
        <v>120</v>
      </c>
      <c r="E44" s="59" t="s">
        <v>72</v>
      </c>
      <c r="F44" s="61">
        <v>1050</v>
      </c>
      <c r="G44" s="61">
        <f>(D44*F44)</f>
        <v>126000</v>
      </c>
    </row>
    <row r="45" spans="1:11" ht="12.75" customHeight="1">
      <c r="A45" s="26"/>
      <c r="B45" s="132"/>
      <c r="C45" s="59"/>
      <c r="D45" s="60"/>
      <c r="E45" s="59"/>
      <c r="F45" s="61"/>
      <c r="G45" s="61"/>
    </row>
    <row r="46" spans="1:11" ht="12.75" customHeight="1">
      <c r="A46" s="26"/>
      <c r="B46" s="62" t="s">
        <v>33</v>
      </c>
      <c r="C46" s="63"/>
      <c r="D46" s="18"/>
      <c r="E46" s="63"/>
      <c r="F46" s="61"/>
      <c r="G46" s="61"/>
    </row>
    <row r="47" spans="1:11" ht="12.75" customHeight="1">
      <c r="A47" s="26"/>
      <c r="B47" s="17" t="s">
        <v>73</v>
      </c>
      <c r="C47" s="59" t="s">
        <v>34</v>
      </c>
      <c r="D47" s="60">
        <v>250</v>
      </c>
      <c r="E47" s="59" t="s">
        <v>68</v>
      </c>
      <c r="F47" s="61">
        <v>1140</v>
      </c>
      <c r="G47" s="61">
        <v>285000</v>
      </c>
    </row>
    <row r="48" spans="1:11" ht="12.75" customHeight="1">
      <c r="A48" s="26"/>
      <c r="B48" s="17" t="s">
        <v>93</v>
      </c>
      <c r="C48" s="59" t="s">
        <v>35</v>
      </c>
      <c r="D48" s="60">
        <v>200</v>
      </c>
      <c r="E48" s="59" t="s">
        <v>74</v>
      </c>
      <c r="F48" s="61">
        <v>860</v>
      </c>
      <c r="G48" s="61">
        <f>(D48*F48)</f>
        <v>172000</v>
      </c>
    </row>
    <row r="49" spans="1:8" ht="13.5" customHeight="1">
      <c r="A49" s="5"/>
      <c r="B49" s="64" t="s">
        <v>36</v>
      </c>
      <c r="C49" s="65"/>
      <c r="D49" s="65"/>
      <c r="E49" s="65"/>
      <c r="F49" s="66"/>
      <c r="G49" s="67">
        <f>SUM(G43:G48)</f>
        <v>583000</v>
      </c>
    </row>
    <row r="50" spans="1:8" ht="12" customHeight="1">
      <c r="A50" s="2"/>
      <c r="B50" s="52"/>
      <c r="C50" s="53"/>
      <c r="D50" s="53"/>
      <c r="E50" s="68"/>
      <c r="F50" s="54"/>
      <c r="G50" s="54"/>
    </row>
    <row r="51" spans="1:8" ht="12" customHeight="1">
      <c r="A51" s="5"/>
      <c r="B51" s="41" t="s">
        <v>37</v>
      </c>
      <c r="C51" s="42"/>
      <c r="D51" s="43"/>
      <c r="E51" s="43"/>
      <c r="F51" s="44"/>
      <c r="G51" s="44"/>
    </row>
    <row r="52" spans="1:8" ht="24" customHeight="1">
      <c r="A52" s="5"/>
      <c r="B52" s="148" t="s">
        <v>38</v>
      </c>
      <c r="C52" s="150" t="s">
        <v>30</v>
      </c>
      <c r="D52" s="150" t="s">
        <v>31</v>
      </c>
      <c r="E52" s="148" t="s">
        <v>18</v>
      </c>
      <c r="F52" s="150" t="s">
        <v>19</v>
      </c>
      <c r="G52" s="148" t="s">
        <v>20</v>
      </c>
    </row>
    <row r="53" spans="1:8" ht="24" customHeight="1">
      <c r="A53" s="86"/>
      <c r="B53" s="155"/>
      <c r="C53" s="155"/>
      <c r="D53" s="151" t="s">
        <v>94</v>
      </c>
      <c r="E53" s="149" t="s">
        <v>95</v>
      </c>
      <c r="F53" s="149" t="s">
        <v>94</v>
      </c>
      <c r="G53" s="149"/>
      <c r="H53" s="154"/>
    </row>
    <row r="54" spans="1:8" ht="24" customHeight="1">
      <c r="A54" s="86"/>
      <c r="B54" s="152" t="s">
        <v>39</v>
      </c>
      <c r="C54" s="153"/>
      <c r="D54" s="153"/>
      <c r="E54" s="152"/>
      <c r="F54" s="153"/>
      <c r="G54" s="152"/>
    </row>
    <row r="55" spans="1:8" ht="13.5" customHeight="1">
      <c r="A55" s="5"/>
      <c r="B55" s="69" t="s">
        <v>39</v>
      </c>
      <c r="C55" s="70"/>
      <c r="D55" s="70"/>
      <c r="E55" s="70"/>
      <c r="F55" s="71"/>
      <c r="G55" s="72">
        <v>0</v>
      </c>
    </row>
    <row r="56" spans="1:8" ht="12" customHeight="1">
      <c r="A56" s="2"/>
      <c r="B56" s="89"/>
      <c r="C56" s="89"/>
      <c r="D56" s="89"/>
      <c r="E56" s="89"/>
      <c r="F56" s="90"/>
      <c r="G56" s="90"/>
    </row>
    <row r="57" spans="1:8" ht="12" customHeight="1">
      <c r="A57" s="86"/>
      <c r="B57" s="91" t="s">
        <v>40</v>
      </c>
      <c r="C57" s="92"/>
      <c r="D57" s="92"/>
      <c r="E57" s="92"/>
      <c r="F57" s="92"/>
      <c r="G57" s="93">
        <f>G25+G39+G49+G55+G29</f>
        <v>869000</v>
      </c>
    </row>
    <row r="58" spans="1:8" ht="12" customHeight="1">
      <c r="A58" s="86"/>
      <c r="B58" s="94" t="s">
        <v>41</v>
      </c>
      <c r="C58" s="74"/>
      <c r="D58" s="74"/>
      <c r="E58" s="74"/>
      <c r="F58" s="74"/>
      <c r="G58" s="95">
        <f>G57*0.05</f>
        <v>43450</v>
      </c>
    </row>
    <row r="59" spans="1:8" ht="12" customHeight="1">
      <c r="A59" s="86"/>
      <c r="B59" s="96" t="s">
        <v>42</v>
      </c>
      <c r="C59" s="73"/>
      <c r="D59" s="73"/>
      <c r="E59" s="73"/>
      <c r="F59" s="73"/>
      <c r="G59" s="97">
        <f>G58+G57</f>
        <v>912450</v>
      </c>
    </row>
    <row r="60" spans="1:8" ht="12" customHeight="1">
      <c r="A60" s="86"/>
      <c r="B60" s="94" t="s">
        <v>43</v>
      </c>
      <c r="C60" s="74"/>
      <c r="D60" s="74"/>
      <c r="E60" s="74"/>
      <c r="F60" s="74"/>
      <c r="G60" s="95">
        <f>G12</f>
        <v>1200000</v>
      </c>
    </row>
    <row r="61" spans="1:8" ht="12" customHeight="1">
      <c r="A61" s="86"/>
      <c r="B61" s="98" t="s">
        <v>44</v>
      </c>
      <c r="C61" s="99"/>
      <c r="D61" s="99"/>
      <c r="E61" s="99"/>
      <c r="F61" s="99"/>
      <c r="G61" s="100">
        <f>G60-G59</f>
        <v>287550</v>
      </c>
    </row>
    <row r="62" spans="1:8" ht="12" customHeight="1">
      <c r="A62" s="86"/>
      <c r="B62" s="87" t="s">
        <v>45</v>
      </c>
      <c r="C62" s="88"/>
      <c r="D62" s="88"/>
      <c r="E62" s="88"/>
      <c r="F62" s="88"/>
      <c r="G62" s="83"/>
    </row>
    <row r="63" spans="1:8" ht="12.75" customHeight="1" thickBot="1">
      <c r="A63" s="86"/>
      <c r="B63" s="101"/>
      <c r="C63" s="88"/>
      <c r="D63" s="88"/>
      <c r="E63" s="88"/>
      <c r="F63" s="88"/>
      <c r="G63" s="83"/>
    </row>
    <row r="64" spans="1:8" ht="12" customHeight="1">
      <c r="A64" s="86"/>
      <c r="B64" s="113" t="s">
        <v>46</v>
      </c>
      <c r="C64" s="114"/>
      <c r="D64" s="114"/>
      <c r="E64" s="114"/>
      <c r="F64" s="115"/>
      <c r="G64" s="83"/>
    </row>
    <row r="65" spans="1:7" ht="12" customHeight="1">
      <c r="A65" s="86"/>
      <c r="B65" s="116" t="s">
        <v>47</v>
      </c>
      <c r="C65" s="85"/>
      <c r="D65" s="85"/>
      <c r="E65" s="85"/>
      <c r="F65" s="117"/>
      <c r="G65" s="83"/>
    </row>
    <row r="66" spans="1:7" ht="12" customHeight="1">
      <c r="A66" s="86"/>
      <c r="B66" s="116" t="s">
        <v>48</v>
      </c>
      <c r="C66" s="85"/>
      <c r="D66" s="85"/>
      <c r="E66" s="85"/>
      <c r="F66" s="117"/>
      <c r="G66" s="83"/>
    </row>
    <row r="67" spans="1:7" ht="12" customHeight="1">
      <c r="A67" s="86"/>
      <c r="B67" s="116" t="s">
        <v>49</v>
      </c>
      <c r="C67" s="85"/>
      <c r="D67" s="85"/>
      <c r="E67" s="85"/>
      <c r="F67" s="117"/>
      <c r="G67" s="83"/>
    </row>
    <row r="68" spans="1:7" ht="12" customHeight="1">
      <c r="A68" s="86"/>
      <c r="B68" s="116" t="s">
        <v>50</v>
      </c>
      <c r="C68" s="85"/>
      <c r="D68" s="85"/>
      <c r="E68" s="85"/>
      <c r="F68" s="117"/>
      <c r="G68" s="83"/>
    </row>
    <row r="69" spans="1:7" ht="12" customHeight="1">
      <c r="A69" s="86"/>
      <c r="B69" s="116" t="s">
        <v>51</v>
      </c>
      <c r="C69" s="85"/>
      <c r="D69" s="85"/>
      <c r="E69" s="85"/>
      <c r="F69" s="117"/>
      <c r="G69" s="83"/>
    </row>
    <row r="70" spans="1:7" ht="12.75" customHeight="1" thickBot="1">
      <c r="A70" s="86"/>
      <c r="B70" s="118" t="s">
        <v>52</v>
      </c>
      <c r="C70" s="119"/>
      <c r="D70" s="119"/>
      <c r="E70" s="119"/>
      <c r="F70" s="120"/>
      <c r="G70" s="83"/>
    </row>
    <row r="71" spans="1:7" ht="12.75" customHeight="1">
      <c r="A71" s="86"/>
      <c r="B71" s="111"/>
      <c r="C71" s="85"/>
      <c r="D71" s="85"/>
      <c r="E71" s="85"/>
      <c r="F71" s="85"/>
      <c r="G71" s="83"/>
    </row>
    <row r="72" spans="1:7" ht="15" customHeight="1" thickBot="1">
      <c r="A72" s="86"/>
      <c r="B72" s="156" t="s">
        <v>53</v>
      </c>
      <c r="C72" s="157"/>
      <c r="D72" s="110"/>
      <c r="E72" s="76"/>
      <c r="F72" s="76"/>
      <c r="G72" s="83"/>
    </row>
    <row r="73" spans="1:7" ht="12" customHeight="1">
      <c r="A73" s="86"/>
      <c r="B73" s="103" t="s">
        <v>38</v>
      </c>
      <c r="C73" s="77" t="s">
        <v>54</v>
      </c>
      <c r="D73" s="104" t="s">
        <v>55</v>
      </c>
      <c r="E73" s="76"/>
      <c r="F73" s="76"/>
      <c r="G73" s="83"/>
    </row>
    <row r="74" spans="1:7" ht="12" customHeight="1">
      <c r="A74" s="86"/>
      <c r="B74" s="105" t="s">
        <v>56</v>
      </c>
      <c r="C74" s="78">
        <v>102000</v>
      </c>
      <c r="D74" s="106">
        <f>(C74/C80)</f>
        <v>0.11178694722998521</v>
      </c>
      <c r="E74" s="76"/>
      <c r="F74" s="76"/>
      <c r="G74" s="83"/>
    </row>
    <row r="75" spans="1:7" ht="12" customHeight="1">
      <c r="A75" s="86"/>
      <c r="B75" s="105" t="s">
        <v>57</v>
      </c>
      <c r="C75" s="79">
        <v>0</v>
      </c>
      <c r="D75" s="106">
        <v>0</v>
      </c>
      <c r="E75" s="76"/>
      <c r="F75" s="76"/>
      <c r="G75" s="83"/>
    </row>
    <row r="76" spans="1:7" ht="12" customHeight="1">
      <c r="A76" s="86"/>
      <c r="B76" s="105" t="s">
        <v>58</v>
      </c>
      <c r="C76" s="78">
        <v>184000</v>
      </c>
      <c r="D76" s="106">
        <f>(C76/C80)</f>
        <v>0.201654885199189</v>
      </c>
      <c r="E76" s="76"/>
      <c r="F76" s="76"/>
      <c r="G76" s="83"/>
    </row>
    <row r="77" spans="1:7" ht="12" customHeight="1">
      <c r="A77" s="86"/>
      <c r="B77" s="105" t="s">
        <v>29</v>
      </c>
      <c r="C77" s="78">
        <v>583000</v>
      </c>
      <c r="D77" s="106">
        <f>(C77/C80)</f>
        <v>0.63893911995177821</v>
      </c>
      <c r="E77" s="76"/>
      <c r="F77" s="76"/>
      <c r="G77" s="83"/>
    </row>
    <row r="78" spans="1:7" ht="12" customHeight="1">
      <c r="A78" s="86"/>
      <c r="B78" s="105" t="s">
        <v>59</v>
      </c>
      <c r="C78" s="80">
        <v>0</v>
      </c>
      <c r="D78" s="106">
        <f>(C78/C80)</f>
        <v>0</v>
      </c>
      <c r="E78" s="82"/>
      <c r="F78" s="82"/>
      <c r="G78" s="83"/>
    </row>
    <row r="79" spans="1:7" ht="12" customHeight="1">
      <c r="A79" s="86"/>
      <c r="B79" s="105" t="s">
        <v>60</v>
      </c>
      <c r="C79" s="80">
        <v>43450</v>
      </c>
      <c r="D79" s="106">
        <f>(C79/C80)</f>
        <v>4.7619047619047616E-2</v>
      </c>
      <c r="E79" s="82"/>
      <c r="F79" s="82"/>
      <c r="G79" s="83"/>
    </row>
    <row r="80" spans="1:7" ht="12.75" customHeight="1" thickBot="1">
      <c r="A80" s="86"/>
      <c r="B80" s="107" t="s">
        <v>61</v>
      </c>
      <c r="C80" s="108">
        <f>SUM(C74:C79)</f>
        <v>912450</v>
      </c>
      <c r="D80" s="109">
        <f>SUM(D74:D79)</f>
        <v>1</v>
      </c>
      <c r="E80" s="82" t="s">
        <v>99</v>
      </c>
      <c r="F80" s="82"/>
      <c r="G80" s="83"/>
    </row>
    <row r="81" spans="1:7" ht="12" customHeight="1">
      <c r="A81" s="86"/>
      <c r="B81" s="101"/>
      <c r="C81" s="88"/>
      <c r="D81" s="88"/>
      <c r="E81" s="88"/>
      <c r="F81" s="88"/>
      <c r="G81" s="83"/>
    </row>
    <row r="82" spans="1:7" ht="12.75" customHeight="1">
      <c r="A82" s="86"/>
      <c r="B82" s="102"/>
      <c r="C82" s="88"/>
      <c r="D82" s="88"/>
      <c r="E82" s="88"/>
      <c r="F82" s="88"/>
      <c r="G82" s="83"/>
    </row>
    <row r="83" spans="1:7" ht="12" customHeight="1" thickBot="1">
      <c r="A83" s="75"/>
      <c r="B83" s="122"/>
      <c r="C83" s="123" t="s">
        <v>62</v>
      </c>
      <c r="D83" s="124"/>
      <c r="E83" s="125"/>
      <c r="F83" s="81"/>
      <c r="G83" s="83"/>
    </row>
    <row r="84" spans="1:7" ht="12" customHeight="1">
      <c r="A84" s="86"/>
      <c r="B84" s="126" t="s">
        <v>96</v>
      </c>
      <c r="C84" s="127">
        <v>6000</v>
      </c>
      <c r="D84" s="127">
        <v>180</v>
      </c>
      <c r="E84" s="128">
        <v>160</v>
      </c>
      <c r="F84" s="121"/>
      <c r="G84" s="84"/>
    </row>
    <row r="85" spans="1:7" ht="12.75" customHeight="1" thickBot="1">
      <c r="A85" s="86"/>
      <c r="B85" s="107" t="s">
        <v>97</v>
      </c>
      <c r="C85" s="108">
        <f>(G59/C84)</f>
        <v>152.07499999999999</v>
      </c>
      <c r="D85" s="108">
        <f>(G59/D84)</f>
        <v>5069.166666666667</v>
      </c>
      <c r="E85" s="129">
        <f>(G59/E84)</f>
        <v>5702.8125</v>
      </c>
      <c r="F85" s="121"/>
      <c r="G85" s="84"/>
    </row>
    <row r="86" spans="1:7" ht="15.6" customHeight="1">
      <c r="A86" s="86"/>
      <c r="B86" s="112" t="s">
        <v>63</v>
      </c>
      <c r="C86" s="85"/>
      <c r="D86" s="85"/>
      <c r="E86" s="85"/>
      <c r="F86" s="85"/>
      <c r="G86" s="85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74DE1B5EC073449A04C6906B25D3B2" ma:contentTypeVersion="15" ma:contentTypeDescription="Crear nuevo documento." ma:contentTypeScope="" ma:versionID="debceb871fffed16da85eecd4c78e143">
  <xsd:schema xmlns:xsd="http://www.w3.org/2001/XMLSchema" xmlns:xs="http://www.w3.org/2001/XMLSchema" xmlns:p="http://schemas.microsoft.com/office/2006/metadata/properties" xmlns:ns3="ddbcbce4-3913-423a-bd69-f4e10e71ace3" xmlns:ns4="85934ad1-0e08-4aae-80ab-5c15042ca313" targetNamespace="http://schemas.microsoft.com/office/2006/metadata/properties" ma:root="true" ma:fieldsID="baae93ffd6c10a964907fc5c420cc6f0" ns3:_="" ns4:_="">
    <xsd:import namespace="ddbcbce4-3913-423a-bd69-f4e10e71ace3"/>
    <xsd:import namespace="85934ad1-0e08-4aae-80ab-5c15042ca3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cbce4-3913-423a-bd69-f4e10e71ac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4ad1-0e08-4aae-80ab-5c15042ca31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F8F974-A331-45D2-B850-832454A31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bcbce4-3913-423a-bd69-f4e10e71ace3"/>
    <ds:schemaRef ds:uri="85934ad1-0e08-4aae-80ab-5c15042ca3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887955-B3ED-4C5E-8302-C3BF46E3C73C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5934ad1-0e08-4aae-80ab-5c15042ca313"/>
    <ds:schemaRef ds:uri="ddbcbce4-3913-423a-bd69-f4e10e71ace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5FF43DA-B9E4-48DD-82D6-78F77F8F961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cp:lastPrinted>2021-02-04T13:07:34Z</cp:lastPrinted>
  <dcterms:created xsi:type="dcterms:W3CDTF">2020-11-27T12:49:26Z</dcterms:created>
  <dcterms:modified xsi:type="dcterms:W3CDTF">2023-03-28T12:36:28Z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0x0101008C74DE1B5EC073449A04C6906B25D3B2</vt:lpwstr>
  </property>
</Properties>
</file>